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A1FC" lockStructure="1"/>
  <bookViews>
    <workbookView xWindow="-120" yWindow="-120" windowWidth="20736" windowHeight="11160" tabRatio="905" activeTab="4"/>
  </bookViews>
  <sheets>
    <sheet name="Great" sheetId="1" r:id="rId1"/>
    <sheet name="Population" sheetId="2" r:id="rId2"/>
    <sheet name="Panier constant conso." sheetId="3" r:id="rId3"/>
    <sheet name="Panier courant conso." sheetId="4" r:id="rId4"/>
    <sheet name="Indices des prix" sheetId="7" r:id="rId5"/>
    <sheet name="Prix producteur" sheetId="9" r:id="rId6"/>
    <sheet name="Education" sheetId="5" r:id="rId7"/>
    <sheet name="Santé" sheetId="12" r:id="rId8"/>
    <sheet name="Téléphonie" sheetId="11" r:id="rId9"/>
  </sheets>
  <calcPr calcId="191029"/>
  <customWorkbookViews>
    <customWorkbookView name="MASSA - Affichage personnalisé" guid="{0A7E1136-5040-473C-AA96-D25ADB173731}" mergeInterval="0" personalView="1" maximized="1" windowWidth="1020" windowHeight="566" tabRatio="971" activeSheetId="2"/>
    <customWorkbookView name="MX - Affichage personnalisé" guid="{E71F7A86-BDE9-40B2-A296-8342ABE0EBAC}" mergeInterval="0" personalView="1" maximized="1" windowWidth="1020" windowHeight="565" tabRatio="971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1" i="7" l="1"/>
  <c r="N332" i="7"/>
  <c r="N333" i="7"/>
  <c r="N334" i="7"/>
  <c r="N335" i="7"/>
  <c r="N336" i="7"/>
  <c r="N337" i="7"/>
  <c r="N338" i="7"/>
  <c r="N339" i="7"/>
  <c r="N340" i="7"/>
  <c r="N341" i="7"/>
  <c r="N342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30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18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04" i="7"/>
  <c r="K42" i="12" l="1"/>
  <c r="L149" i="5"/>
  <c r="N45" i="2"/>
  <c r="N44" i="2"/>
  <c r="I42" i="3"/>
  <c r="J42" i="3"/>
  <c r="K42" i="3"/>
  <c r="L42" i="3"/>
  <c r="M42" i="3"/>
  <c r="H45" i="4"/>
  <c r="I45" i="4"/>
  <c r="J45" i="4"/>
  <c r="K45" i="4"/>
  <c r="L45" i="4"/>
  <c r="T1" i="2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AB1" i="12"/>
  <c r="AC1" i="12" s="1"/>
  <c r="AD1" i="12" s="1"/>
  <c r="AE1" i="12" s="1"/>
  <c r="AF1" i="12" s="1"/>
  <c r="AG1" i="12" s="1"/>
  <c r="AH1" i="12" s="1"/>
  <c r="AI1" i="12" s="1"/>
  <c r="Q6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AB18" i="7"/>
  <c r="AA18" i="7" s="1"/>
  <c r="Z18" i="7" s="1"/>
  <c r="Y18" i="7" s="1"/>
  <c r="X18" i="7" s="1"/>
  <c r="W18" i="7" s="1"/>
  <c r="V18" i="7" s="1"/>
  <c r="U18" i="7" s="1"/>
  <c r="T18" i="7" s="1"/>
  <c r="BG1" i="7"/>
  <c r="BF1" i="7" s="1"/>
  <c r="BE1" i="7" s="1"/>
  <c r="BD1" i="7" s="1"/>
  <c r="BC1" i="7" s="1"/>
  <c r="BB1" i="7" s="1"/>
  <c r="BA1" i="7" s="1"/>
  <c r="AZ1" i="7" s="1"/>
  <c r="AY1" i="7" s="1"/>
  <c r="AX1" i="7" s="1"/>
  <c r="AW1" i="7" s="1"/>
  <c r="AV1" i="7" s="1"/>
  <c r="AU1" i="7" s="1"/>
  <c r="AT1" i="7" s="1"/>
  <c r="AS1" i="7" s="1"/>
  <c r="AR1" i="7" s="1"/>
  <c r="AQ1" i="7" s="1"/>
  <c r="AP1" i="7" s="1"/>
  <c r="AO1" i="7" s="1"/>
  <c r="AN1" i="7" s="1"/>
  <c r="AM1" i="7" s="1"/>
  <c r="AL1" i="7" s="1"/>
  <c r="AK1" i="7" s="1"/>
  <c r="AJ1" i="7" s="1"/>
  <c r="AI1" i="7" s="1"/>
  <c r="AH1" i="7" s="1"/>
  <c r="AG1" i="7" s="1"/>
  <c r="AF1" i="7" s="1"/>
  <c r="AE1" i="7" s="1"/>
  <c r="AD1" i="7" s="1"/>
  <c r="AC1" i="7" s="1"/>
  <c r="AB1" i="7" s="1"/>
  <c r="AA1" i="7" s="1"/>
  <c r="Z1" i="7" s="1"/>
  <c r="Y1" i="7" s="1"/>
  <c r="X1" i="7" s="1"/>
  <c r="W1" i="7" s="1"/>
  <c r="V1" i="7" s="1"/>
  <c r="U1" i="7" s="1"/>
  <c r="T1" i="7" s="1"/>
  <c r="S1" i="7" s="1"/>
  <c r="R1" i="7" s="1"/>
  <c r="Q1" i="7" s="1"/>
  <c r="P1" i="7" s="1"/>
  <c r="AZ1" i="5"/>
  <c r="AY1" i="5" s="1"/>
  <c r="AX1" i="5" s="1"/>
  <c r="AW1" i="5" s="1"/>
  <c r="AV1" i="5" s="1"/>
  <c r="AU1" i="5" s="1"/>
  <c r="AT1" i="5" s="1"/>
  <c r="AS1" i="5" s="1"/>
  <c r="AR1" i="5" s="1"/>
  <c r="AQ1" i="5" s="1"/>
  <c r="AP1" i="5" s="1"/>
  <c r="AO1" i="5" s="1"/>
  <c r="AN1" i="5" s="1"/>
  <c r="AM1" i="5" s="1"/>
  <c r="AL1" i="5" s="1"/>
  <c r="AK1" i="5" s="1"/>
  <c r="AJ1" i="5" s="1"/>
  <c r="AI1" i="5" s="1"/>
  <c r="AH1" i="5" s="1"/>
  <c r="AG1" i="5" s="1"/>
  <c r="AF1" i="5" s="1"/>
  <c r="AE1" i="5" s="1"/>
  <c r="AD1" i="5" s="1"/>
  <c r="AC1" i="5" s="1"/>
  <c r="AB1" i="5" s="1"/>
  <c r="AA1" i="5" s="1"/>
  <c r="Z1" i="5" s="1"/>
  <c r="Y1" i="5" s="1"/>
  <c r="X1" i="5" s="1"/>
  <c r="W1" i="5" s="1"/>
  <c r="V1" i="5" s="1"/>
  <c r="U1" i="5" s="1"/>
  <c r="T1" i="5" s="1"/>
  <c r="S1" i="5" s="1"/>
  <c r="W3" i="11"/>
  <c r="V3" i="11"/>
  <c r="U3" i="11" s="1"/>
  <c r="T3" i="11" s="1"/>
  <c r="AO2" i="9"/>
  <c r="AN2" i="9" s="1"/>
  <c r="AM2" i="9" s="1"/>
  <c r="AL2" i="9" s="1"/>
  <c r="AK2" i="9" s="1"/>
  <c r="AJ2" i="9" s="1"/>
  <c r="AI2" i="9" s="1"/>
  <c r="AH2" i="9" s="1"/>
  <c r="AG2" i="9" s="1"/>
  <c r="AF2" i="9" s="1"/>
  <c r="AE2" i="9" s="1"/>
  <c r="AD2" i="9" s="1"/>
  <c r="AC2" i="9" s="1"/>
  <c r="AB2" i="9" s="1"/>
  <c r="AA2" i="9" s="1"/>
  <c r="Z2" i="9" s="1"/>
  <c r="Y2" i="9" s="1"/>
  <c r="X2" i="9" s="1"/>
  <c r="W2" i="9" s="1"/>
  <c r="V2" i="9" s="1"/>
  <c r="U2" i="9" s="1"/>
  <c r="T2" i="9" s="1"/>
  <c r="S2" i="9" s="1"/>
  <c r="R2" i="9" s="1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N25" i="4"/>
  <c r="N30" i="4"/>
  <c r="N34" i="4" s="1"/>
  <c r="O25" i="4"/>
  <c r="O30" i="4" s="1"/>
  <c r="O34" i="4" s="1"/>
  <c r="P25" i="4"/>
  <c r="P30" i="4" s="1"/>
  <c r="P34" i="4" s="1"/>
  <c r="Q25" i="4"/>
  <c r="R25" i="4"/>
  <c r="S25" i="4"/>
  <c r="T25" i="4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</calcChain>
</file>

<file path=xl/comments1.xml><?xml version="1.0" encoding="utf-8"?>
<comments xmlns="http://schemas.openxmlformats.org/spreadsheetml/2006/main">
  <authors>
    <author>MASSA</author>
  </authors>
  <commentList>
    <comment ref="U123" authorId="0">
      <text>
        <r>
          <rPr>
            <sz val="8"/>
            <color indexed="81"/>
            <rFont val="Bookman Old Style"/>
            <family val="1"/>
          </rPr>
          <t>en mille élèves</t>
        </r>
      </text>
    </comment>
  </commentList>
</comments>
</file>

<file path=xl/comments2.xml><?xml version="1.0" encoding="utf-8"?>
<comments xmlns="http://schemas.openxmlformats.org/spreadsheetml/2006/main">
  <authors>
    <author>Mélanie</author>
    <author>GREAT</author>
    <author>IPA HP</author>
  </authors>
  <commentList>
    <comment ref="S3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Total personnel médical et para-médical - Annuaire 2004</t>
        </r>
      </text>
    </comment>
    <comment ref="Q4" authorId="1">
      <text>
        <r>
          <rPr>
            <b/>
            <sz val="10"/>
            <color indexed="81"/>
            <rFont val="Tahoma"/>
            <family val="2"/>
          </rPr>
          <t>GREAT:</t>
        </r>
        <r>
          <rPr>
            <sz val="10"/>
            <color indexed="81"/>
            <rFont val="Tahoma"/>
            <family val="2"/>
          </rPr>
          <t xml:space="preserve">
Données issues du SLIS 2006 (total niveaux)
</t>
        </r>
      </text>
    </comment>
    <comment ref="P6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Donnée annuaire 2007</t>
        </r>
      </text>
    </comment>
    <comment ref="Q6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Donnée Annuaire 2006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2005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2004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Donnée Annuaire 2007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Donnée Annuaire 2006</t>
        </r>
      </text>
    </comment>
    <comment ref="R7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2005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2004</t>
        </r>
      </text>
    </comment>
    <comment ref="P8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Donnée annuaire 2007</t>
        </r>
      </text>
    </comment>
    <comment ref="R8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2005</t>
        </r>
      </text>
    </comment>
    <comment ref="S8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2004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Donnée Annuaire 2007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2005</t>
        </r>
      </text>
    </comment>
    <comment ref="S9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Annuaire 2004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Donnée Annuaire 2005 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Nombre de pharmaciens et pharmaciens bio.  Annuaire 2004</t>
        </r>
      </text>
    </comment>
    <comment ref="Q14" authorId="1">
      <text>
        <r>
          <rPr>
            <b/>
            <sz val="10"/>
            <color indexed="81"/>
            <rFont val="Tahoma"/>
            <family val="2"/>
          </rPr>
          <t>GREAT:</t>
        </r>
        <r>
          <rPr>
            <sz val="10"/>
            <color indexed="81"/>
            <rFont val="Tahoma"/>
            <family val="2"/>
          </rPr>
          <t xml:space="preserve">
Données issues du SLIS 2006 (total niveaux)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SLIS 2005 </t>
        </r>
      </text>
    </comment>
    <comment ref="O21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Cas de paludisme simple seulement</t>
        </r>
      </text>
    </comment>
    <comment ref="O24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5-9 ans et des 10-14 ans.</t>
        </r>
      </text>
    </comment>
    <comment ref="P24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5-9 ans et des 10-14 ans.</t>
        </r>
      </text>
    </comment>
    <comment ref="O25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15-24 ans et des 25 ans et +</t>
        </r>
      </text>
    </comment>
    <comment ref="P25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15-24 ans et des 25 ans et +</t>
        </r>
      </text>
    </comment>
    <comment ref="O29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5-9 ans et des 10-14 ans.</t>
        </r>
      </text>
    </comment>
    <comment ref="P29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5-9 ans et des 10-14 ans.</t>
        </r>
      </text>
    </comment>
    <comment ref="O30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15-24 ans et des 25 ans et +.</t>
        </r>
      </text>
    </comment>
    <comment ref="P30" authorId="2">
      <text>
        <r>
          <rPr>
            <b/>
            <sz val="9"/>
            <color indexed="81"/>
            <rFont val="Tahoma"/>
            <family val="2"/>
          </rPr>
          <t>IPA HP:</t>
        </r>
        <r>
          <rPr>
            <sz val="9"/>
            <color indexed="81"/>
            <rFont val="Tahoma"/>
            <family val="2"/>
          </rPr>
          <t xml:space="preserve">
Moyenne des 15-24 ans et des 25 ans et +.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À partir du SLIS 2008, accouchements comptabilisés pour tous les niveaux</t>
        </r>
      </text>
    </comment>
    <comment ref="T39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Considère seulement les 8 EPH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À partir du SLIS 2008, naissances vivantes comptabilisées pour tous les niveaux</t>
        </r>
      </text>
    </comment>
    <comment ref="T40" author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Considère seulement les 8 EPH</t>
        </r>
      </text>
    </comment>
  </commentList>
</comments>
</file>

<file path=xl/sharedStrings.xml><?xml version="1.0" encoding="utf-8"?>
<sst xmlns="http://schemas.openxmlformats.org/spreadsheetml/2006/main" count="3813" uniqueCount="1465">
  <si>
    <t>Population</t>
  </si>
  <si>
    <t>nd</t>
  </si>
  <si>
    <t>Total</t>
  </si>
  <si>
    <t>%privée</t>
  </si>
  <si>
    <t>FBCF</t>
  </si>
  <si>
    <t>Pop occupée</t>
  </si>
  <si>
    <t>Kayes</t>
  </si>
  <si>
    <t>Koulikoro</t>
  </si>
  <si>
    <t>Sikasso</t>
  </si>
  <si>
    <t>Mopti</t>
  </si>
  <si>
    <t>Tombouctou</t>
  </si>
  <si>
    <t>Bamako</t>
  </si>
  <si>
    <t>Prix marché</t>
  </si>
  <si>
    <t>RNDN</t>
  </si>
  <si>
    <t>Ammortis.</t>
  </si>
  <si>
    <t>RNBD</t>
  </si>
  <si>
    <t>Prix coop.</t>
  </si>
  <si>
    <t>Distribution</t>
  </si>
  <si>
    <t>L/P</t>
  </si>
  <si>
    <t>Lait</t>
  </si>
  <si>
    <t>Autres transferts</t>
  </si>
  <si>
    <t>Solde des transferts courants dont</t>
  </si>
  <si>
    <t>Propriété</t>
  </si>
  <si>
    <t>Coopération</t>
  </si>
  <si>
    <t>Consommation finale courante dont.</t>
  </si>
  <si>
    <t>Totale</t>
  </si>
  <si>
    <t>Publique</t>
  </si>
  <si>
    <t>Privée</t>
  </si>
  <si>
    <t>Rural</t>
  </si>
  <si>
    <t>Mil</t>
  </si>
  <si>
    <t>Sorgho</t>
  </si>
  <si>
    <t>Riz paddy</t>
  </si>
  <si>
    <t>Fonio</t>
  </si>
  <si>
    <t>arachide</t>
  </si>
  <si>
    <t>tabac</t>
  </si>
  <si>
    <t>coton</t>
  </si>
  <si>
    <t>ble</t>
  </si>
  <si>
    <t>Patate</t>
  </si>
  <si>
    <t>Igname</t>
  </si>
  <si>
    <t>Manioc</t>
  </si>
  <si>
    <t>Haricot</t>
  </si>
  <si>
    <t>Bovins</t>
  </si>
  <si>
    <t>Ovins-caprins</t>
  </si>
  <si>
    <t>Oeufs</t>
  </si>
  <si>
    <t>Porcins</t>
  </si>
  <si>
    <t>Volaille</t>
  </si>
  <si>
    <t>Az. cam. eq.</t>
  </si>
  <si>
    <t>Peaux</t>
  </si>
  <si>
    <t>Produits de l'elevage</t>
  </si>
  <si>
    <t>FCFA/litre</t>
  </si>
  <si>
    <t>Agriculture vivriere (FCFA/kg)</t>
  </si>
  <si>
    <t>Agriculture industrielle  (FCFA/kg)</t>
  </si>
  <si>
    <t>Fruits et legumes  (FCFA/kg)</t>
  </si>
  <si>
    <t>FCFA/kg</t>
  </si>
  <si>
    <t>Urbain</t>
  </si>
  <si>
    <t>Segou</t>
  </si>
  <si>
    <t>Bois</t>
  </si>
  <si>
    <t>Maïs</t>
  </si>
  <si>
    <t>Déflateur PIB</t>
  </si>
  <si>
    <t>Agricul vivrière</t>
  </si>
  <si>
    <t>agricult idust</t>
  </si>
  <si>
    <t>élevage, pêche</t>
  </si>
  <si>
    <t>syviculture, cueillette</t>
  </si>
  <si>
    <t>agroali-boisson-tabac</t>
  </si>
  <si>
    <t>textiles</t>
  </si>
  <si>
    <t>électricité, eau et énergie</t>
  </si>
  <si>
    <t>transport et télécom</t>
  </si>
  <si>
    <t>autres services</t>
  </si>
  <si>
    <t>autoconsommation bien</t>
  </si>
  <si>
    <t>autoconsommation service</t>
  </si>
  <si>
    <t>cons monétarisé au prix à la production</t>
  </si>
  <si>
    <t xml:space="preserve">Marges </t>
  </si>
  <si>
    <t>Droit et taxe à l'importation</t>
  </si>
  <si>
    <t xml:space="preserve">Consommation Finale des ménages par prod prix constant en milliards de FCFA </t>
  </si>
  <si>
    <t>autres bien manufacturiers</t>
  </si>
  <si>
    <t>Epargne nette</t>
  </si>
  <si>
    <t>Investissement net</t>
  </si>
  <si>
    <t>Population 7 - 12 ans</t>
  </si>
  <si>
    <t>Effectif primaire</t>
  </si>
  <si>
    <t>Population 16 - 19 ans</t>
  </si>
  <si>
    <t>FCFA/unité</t>
  </si>
  <si>
    <t>cueillette (FCFA/kg)</t>
  </si>
  <si>
    <t>Or (FCFA/g</t>
  </si>
  <si>
    <t>Chauffe (FCFA/stère)</t>
  </si>
  <si>
    <t xml:space="preserve">d'œuvre (m3) </t>
  </si>
  <si>
    <t>Effectif</t>
  </si>
  <si>
    <t>Coût de vie(1970=100)</t>
  </si>
  <si>
    <t>Prix marché alimentaires</t>
  </si>
  <si>
    <t>Indice des prix déflatés par l'indice des prix des intrants</t>
  </si>
  <si>
    <t>Indice prix base 1985</t>
  </si>
  <si>
    <t>Taux inflation</t>
  </si>
  <si>
    <t>consommation biens et services</t>
  </si>
  <si>
    <t>Epargne brute</t>
  </si>
  <si>
    <t>Indicateurs Sotelma</t>
  </si>
  <si>
    <t>GSM</t>
  </si>
  <si>
    <t>AMPS</t>
  </si>
  <si>
    <t>Fixe</t>
  </si>
  <si>
    <t>Nombre de cabines</t>
  </si>
  <si>
    <t>Densité téléphonique</t>
  </si>
  <si>
    <t>dont GSM</t>
  </si>
  <si>
    <t>Nombre de clientsX.25</t>
  </si>
  <si>
    <t>Nombre de lignes principales par agent</t>
  </si>
  <si>
    <t>Nombre de cyber LS</t>
  </si>
  <si>
    <t>Nombre de POP</t>
  </si>
  <si>
    <t>Nombre d'internautes</t>
  </si>
  <si>
    <t>Nombre de stations terriennes internationales</t>
  </si>
  <si>
    <t>Nombre de cellules AMPS</t>
  </si>
  <si>
    <t>Nombre de régions desservies par cellumaire GSM</t>
  </si>
  <si>
    <t>Longueur des liaisons en faisceau hertzien numérique (km)</t>
  </si>
  <si>
    <t>Liaisons en fibre optique (km)</t>
  </si>
  <si>
    <t>Longueur totale des systèmes de téléphonie rurale (km)</t>
  </si>
  <si>
    <t>Longueur des liaisons en faisceau hertzien analogique (km)</t>
  </si>
  <si>
    <t>Nombre de stations terriennes DOMSAT</t>
  </si>
  <si>
    <t>Nombre de stations VSAT</t>
  </si>
  <si>
    <t xml:space="preserve"> </t>
  </si>
  <si>
    <t>TBS secondaire</t>
  </si>
  <si>
    <t>TBS primaire</t>
  </si>
  <si>
    <t>Fille</t>
  </si>
  <si>
    <t>Garçon</t>
  </si>
  <si>
    <t>Ségou</t>
  </si>
  <si>
    <t>Gao</t>
  </si>
  <si>
    <t>Kidal</t>
  </si>
  <si>
    <t>Pays</t>
  </si>
  <si>
    <t>TNS primaire</t>
  </si>
  <si>
    <t>Nombre d'écoles primaires dont</t>
  </si>
  <si>
    <t>Communautaire</t>
  </si>
  <si>
    <t>Medersa</t>
  </si>
  <si>
    <t>Privé</t>
  </si>
  <si>
    <t>Public</t>
  </si>
  <si>
    <t>Personnel sanitaire dont</t>
  </si>
  <si>
    <t>Médecins généralistes</t>
  </si>
  <si>
    <t>Médecins spécialistes dont</t>
  </si>
  <si>
    <t>Gynéco obstétricien</t>
  </si>
  <si>
    <t>Pédiatre</t>
  </si>
  <si>
    <t>Cardiologue</t>
  </si>
  <si>
    <t>Ophtalmologue</t>
  </si>
  <si>
    <t>Chirurgiens</t>
  </si>
  <si>
    <t>Pharmaciens biologistes</t>
  </si>
  <si>
    <t>Assistants médicaux</t>
  </si>
  <si>
    <t>Techniciens supérieurs de santé dont</t>
  </si>
  <si>
    <t>Sage-femme</t>
  </si>
  <si>
    <t>Techniciens de santé</t>
  </si>
  <si>
    <t>Ambulance</t>
  </si>
  <si>
    <t>CSCOM</t>
  </si>
  <si>
    <t>&lt; 1 an</t>
  </si>
  <si>
    <t>1 - 4 ans</t>
  </si>
  <si>
    <t>5 - 14 ans</t>
  </si>
  <si>
    <t>15 ans et plus</t>
  </si>
  <si>
    <t>Janvier</t>
  </si>
  <si>
    <t xml:space="preserve">98.0 </t>
  </si>
  <si>
    <t xml:space="preserve">99.6 </t>
  </si>
  <si>
    <t xml:space="preserve">98.1 </t>
  </si>
  <si>
    <t xml:space="preserve">153.3 </t>
  </si>
  <si>
    <t xml:space="preserve">149.2 </t>
  </si>
  <si>
    <t xml:space="preserve">135.0 </t>
  </si>
  <si>
    <t xml:space="preserve">113.2 </t>
  </si>
  <si>
    <t xml:space="preserve">101.9 </t>
  </si>
  <si>
    <t xml:space="preserve">106.7 </t>
  </si>
  <si>
    <t xml:space="preserve">112.3 </t>
  </si>
  <si>
    <t xml:space="preserve">106.9 </t>
  </si>
  <si>
    <t>Février</t>
  </si>
  <si>
    <t xml:space="preserve">98.6 </t>
  </si>
  <si>
    <t xml:space="preserve">99.5 </t>
  </si>
  <si>
    <t xml:space="preserve">98.3 </t>
  </si>
  <si>
    <t xml:space="preserve">153.5 </t>
  </si>
  <si>
    <t xml:space="preserve">151.7 </t>
  </si>
  <si>
    <t xml:space="preserve">137.7 </t>
  </si>
  <si>
    <t xml:space="preserve">121.0 </t>
  </si>
  <si>
    <t xml:space="preserve">102.5 </t>
  </si>
  <si>
    <t xml:space="preserve">111.7 </t>
  </si>
  <si>
    <t xml:space="preserve">106.5 </t>
  </si>
  <si>
    <t>Mars</t>
  </si>
  <si>
    <t xml:space="preserve">99.1 </t>
  </si>
  <si>
    <t xml:space="preserve">100.1 </t>
  </si>
  <si>
    <t xml:space="preserve">153.0 </t>
  </si>
  <si>
    <t xml:space="preserve">150.0 </t>
  </si>
  <si>
    <t xml:space="preserve">139.1 </t>
  </si>
  <si>
    <t xml:space="preserve">121.5 </t>
  </si>
  <si>
    <t xml:space="preserve">102.2 </t>
  </si>
  <si>
    <t xml:space="preserve">105.9 </t>
  </si>
  <si>
    <t xml:space="preserve">111.6 </t>
  </si>
  <si>
    <t xml:space="preserve">107.4 </t>
  </si>
  <si>
    <t>Avril</t>
  </si>
  <si>
    <t xml:space="preserve">100.2 </t>
  </si>
  <si>
    <t xml:space="preserve">100.7 </t>
  </si>
  <si>
    <t xml:space="preserve">155.1 </t>
  </si>
  <si>
    <t xml:space="preserve">142.0 </t>
  </si>
  <si>
    <t xml:space="preserve">125.0 </t>
  </si>
  <si>
    <t xml:space="preserve">105.5 </t>
  </si>
  <si>
    <t xml:space="preserve">110.9 </t>
  </si>
  <si>
    <t xml:space="preserve">108.3 </t>
  </si>
  <si>
    <t>Mai</t>
  </si>
  <si>
    <t xml:space="preserve">101.7 </t>
  </si>
  <si>
    <t xml:space="preserve">104.2 </t>
  </si>
  <si>
    <t xml:space="preserve">157.7 </t>
  </si>
  <si>
    <t xml:space="preserve">157.3 </t>
  </si>
  <si>
    <t xml:space="preserve">147.9 </t>
  </si>
  <si>
    <t xml:space="preserve">126.9 </t>
  </si>
  <si>
    <t xml:space="preserve">103.4 </t>
  </si>
  <si>
    <t xml:space="preserve">105.0 </t>
  </si>
  <si>
    <t xml:space="preserve">111.3 </t>
  </si>
  <si>
    <t xml:space="preserve">108.6 </t>
  </si>
  <si>
    <t>Juin</t>
  </si>
  <si>
    <t xml:space="preserve">103.7 </t>
  </si>
  <si>
    <t xml:space="preserve">157.2 </t>
  </si>
  <si>
    <t xml:space="preserve">162.3 </t>
  </si>
  <si>
    <t xml:space="preserve">149.3 </t>
  </si>
  <si>
    <t xml:space="preserve">132.8 </t>
  </si>
  <si>
    <t xml:space="preserve">106.8 </t>
  </si>
  <si>
    <t xml:space="preserve">104.4 </t>
  </si>
  <si>
    <t xml:space="preserve">114.1 </t>
  </si>
  <si>
    <t xml:space="preserve">107.9 </t>
  </si>
  <si>
    <t>Juillet</t>
  </si>
  <si>
    <t xml:space="preserve">102.9 </t>
  </si>
  <si>
    <t xml:space="preserve">106.4 </t>
  </si>
  <si>
    <t xml:space="preserve">157.8 </t>
  </si>
  <si>
    <t xml:space="preserve">159.7 </t>
  </si>
  <si>
    <t xml:space="preserve">149.1 </t>
  </si>
  <si>
    <t xml:space="preserve">136.6 </t>
  </si>
  <si>
    <t xml:space="preserve">107.7 </t>
  </si>
  <si>
    <t xml:space="preserve">105.7 </t>
  </si>
  <si>
    <t xml:space="preserve">114.9 </t>
  </si>
  <si>
    <t xml:space="preserve">113.4 </t>
  </si>
  <si>
    <t>Août</t>
  </si>
  <si>
    <t xml:space="preserve">103.0 </t>
  </si>
  <si>
    <t xml:space="preserve">104.8 </t>
  </si>
  <si>
    <t xml:space="preserve">108.0 </t>
  </si>
  <si>
    <t xml:space="preserve">156.9 </t>
  </si>
  <si>
    <t xml:space="preserve">161.8 </t>
  </si>
  <si>
    <t xml:space="preserve">151.2 </t>
  </si>
  <si>
    <t xml:space="preserve">138.5 </t>
  </si>
  <si>
    <t xml:space="preserve">115.7 </t>
  </si>
  <si>
    <t>Sept.</t>
  </si>
  <si>
    <t xml:space="preserve">103.1 </t>
  </si>
  <si>
    <t xml:space="preserve">107.2 </t>
  </si>
  <si>
    <t xml:space="preserve">155.2 </t>
  </si>
  <si>
    <t xml:space="preserve">160.2 </t>
  </si>
  <si>
    <t xml:space="preserve">138.6 </t>
  </si>
  <si>
    <t xml:space="preserve">113.9 </t>
  </si>
  <si>
    <t>Oct.</t>
  </si>
  <si>
    <t xml:space="preserve">103.5 </t>
  </si>
  <si>
    <t xml:space="preserve">159.3 </t>
  </si>
  <si>
    <t xml:space="preserve">154.6 </t>
  </si>
  <si>
    <t xml:space="preserve">106.6 </t>
  </si>
  <si>
    <t xml:space="preserve">111.5 </t>
  </si>
  <si>
    <t xml:space="preserve">113.8 </t>
  </si>
  <si>
    <t>Nov.</t>
  </si>
  <si>
    <t xml:space="preserve">102.3 </t>
  </si>
  <si>
    <t xml:space="preserve">156.4 </t>
  </si>
  <si>
    <t xml:space="preserve">152.9 </t>
  </si>
  <si>
    <t xml:space="preserve">138.3 </t>
  </si>
  <si>
    <t xml:space="preserve">105.1 </t>
  </si>
  <si>
    <t xml:space="preserve">109.0 </t>
  </si>
  <si>
    <t xml:space="preserve">112.6 </t>
  </si>
  <si>
    <t>Déc.</t>
  </si>
  <si>
    <t xml:space="preserve">100.5 </t>
  </si>
  <si>
    <t xml:space="preserve">101.8 </t>
  </si>
  <si>
    <t xml:space="preserve">154.3 </t>
  </si>
  <si>
    <t xml:space="preserve">148.8 </t>
  </si>
  <si>
    <t xml:space="preserve">136.3 </t>
  </si>
  <si>
    <t xml:space="preserve">103.2 </t>
  </si>
  <si>
    <t xml:space="preserve">102.8 </t>
  </si>
  <si>
    <t xml:space="preserve">107.3 </t>
  </si>
  <si>
    <t xml:space="preserve">112.7 </t>
  </si>
  <si>
    <r>
      <t>Notes</t>
    </r>
    <r>
      <rPr>
        <sz val="8"/>
        <rFont val="Times New Roman"/>
        <family val="1"/>
      </rPr>
      <t xml:space="preserve"> :</t>
    </r>
  </si>
  <si>
    <t>Années 1990 à 1997 : Base 100 : juillet 1986 - juin 1987</t>
  </si>
  <si>
    <t>Nombre d'élèves dans le secondaire</t>
  </si>
  <si>
    <t>dont filles</t>
  </si>
  <si>
    <t>Nombre d'étudiants dans le supérieur</t>
  </si>
  <si>
    <t>Nombre moyen d'élèves par classe dans le primaire</t>
  </si>
  <si>
    <t>55.3</t>
  </si>
  <si>
    <t>Nombre de cas de paludisme</t>
  </si>
  <si>
    <t>Nombre de cas de maladies diarrhéiques</t>
  </si>
  <si>
    <t>Nombre de cas d'infections respiratoires</t>
  </si>
  <si>
    <t>Nombre de nouveaux cas de sida</t>
  </si>
  <si>
    <t>Taux de couverture &lt; 5 km (%)</t>
  </si>
  <si>
    <t>Taux de couverture &lt; 15 km (%)</t>
  </si>
  <si>
    <t>Taux de couverture en CPN (%)</t>
  </si>
  <si>
    <t>Taux d’accouchements assistés (%)</t>
  </si>
  <si>
    <t>Taux de prévalence contraceptive (%)</t>
  </si>
  <si>
    <t>Taux de couverture DTCP3 (&lt; 1 an) (%)</t>
  </si>
  <si>
    <t>3.3</t>
  </si>
  <si>
    <t>2.5</t>
  </si>
  <si>
    <t>2.6</t>
  </si>
  <si>
    <t>%Dépenses santé /dépenses publiques totales</t>
  </si>
  <si>
    <t xml:space="preserve"> Indices détaillés des prix à la consommation de Bamako</t>
  </si>
  <si>
    <t>Année 1990</t>
  </si>
  <si>
    <t>Moy.</t>
  </si>
  <si>
    <t>Alimentation</t>
  </si>
  <si>
    <t xml:space="preserve">101.6 </t>
  </si>
  <si>
    <t xml:space="preserve">102.6 </t>
  </si>
  <si>
    <t xml:space="preserve">104.0 </t>
  </si>
  <si>
    <t xml:space="preserve">110.5 </t>
  </si>
  <si>
    <t xml:space="preserve">116.0 </t>
  </si>
  <si>
    <t xml:space="preserve">114.4 </t>
  </si>
  <si>
    <t xml:space="preserve">114.5 </t>
  </si>
  <si>
    <t>Habillement</t>
  </si>
  <si>
    <t xml:space="preserve">119.0 </t>
  </si>
  <si>
    <t xml:space="preserve">120.2 </t>
  </si>
  <si>
    <t xml:space="preserve">117.8 </t>
  </si>
  <si>
    <t xml:space="preserve">116.4 </t>
  </si>
  <si>
    <t xml:space="preserve">117.2 </t>
  </si>
  <si>
    <t xml:space="preserve">117.7 </t>
  </si>
  <si>
    <t xml:space="preserve">114.7 </t>
  </si>
  <si>
    <t xml:space="preserve">116.8 </t>
  </si>
  <si>
    <t>Logement, énergie, eau, combustibles</t>
  </si>
  <si>
    <t xml:space="preserve">110.8 </t>
  </si>
  <si>
    <t xml:space="preserve">105.2 </t>
  </si>
  <si>
    <t xml:space="preserve">109.4 </t>
  </si>
  <si>
    <t xml:space="preserve">112.1 </t>
  </si>
  <si>
    <t xml:space="preserve">111.8 </t>
  </si>
  <si>
    <t xml:space="preserve">109.9 </t>
  </si>
  <si>
    <t xml:space="preserve">107.1 </t>
  </si>
  <si>
    <t xml:space="preserve">108.5 </t>
  </si>
  <si>
    <t xml:space="preserve">109.2 </t>
  </si>
  <si>
    <t>Meubles et articles de ménage</t>
  </si>
  <si>
    <t xml:space="preserve">105.6 </t>
  </si>
  <si>
    <t xml:space="preserve">105.8 </t>
  </si>
  <si>
    <t>Dépenses de santé</t>
  </si>
  <si>
    <t xml:space="preserve">105.4 </t>
  </si>
  <si>
    <t xml:space="preserve">102.1 </t>
  </si>
  <si>
    <t xml:space="preserve">103.8 </t>
  </si>
  <si>
    <t xml:space="preserve">104.7 </t>
  </si>
  <si>
    <t>Transports et communications</t>
  </si>
  <si>
    <t xml:space="preserve">108.2 </t>
  </si>
  <si>
    <t xml:space="preserve">111.2 </t>
  </si>
  <si>
    <t xml:space="preserve">104.9 </t>
  </si>
  <si>
    <t xml:space="preserve">107.8 </t>
  </si>
  <si>
    <t>Loisirs, spectacles, enseignement, culture</t>
  </si>
  <si>
    <t xml:space="preserve">110.4 </t>
  </si>
  <si>
    <t xml:space="preserve">126.8 </t>
  </si>
  <si>
    <t xml:space="preserve">127.4 </t>
  </si>
  <si>
    <t xml:space="preserve">115.6 </t>
  </si>
  <si>
    <t xml:space="preserve">112.5 </t>
  </si>
  <si>
    <t xml:space="preserve">116.1 </t>
  </si>
  <si>
    <t>Autres biens et services</t>
  </si>
  <si>
    <t xml:space="preserve">127.1 </t>
  </si>
  <si>
    <t xml:space="preserve">129.7 </t>
  </si>
  <si>
    <t xml:space="preserve">130.0 </t>
  </si>
  <si>
    <t xml:space="preserve">129.0 </t>
  </si>
  <si>
    <t xml:space="preserve">109.8 </t>
  </si>
  <si>
    <t xml:space="preserve">125.9 </t>
  </si>
  <si>
    <t xml:space="preserve">115.3 </t>
  </si>
  <si>
    <t xml:space="preserve">115.9 </t>
  </si>
  <si>
    <t xml:space="preserve">119.9 </t>
  </si>
  <si>
    <t xml:space="preserve">122.7 </t>
  </si>
  <si>
    <t>Indice global</t>
  </si>
  <si>
    <t xml:space="preserve">110.3 </t>
  </si>
  <si>
    <t>Année 1991</t>
  </si>
  <si>
    <t xml:space="preserve">112.9 </t>
  </si>
  <si>
    <t xml:space="preserve">112.4 </t>
  </si>
  <si>
    <t xml:space="preserve">116.2 </t>
  </si>
  <si>
    <t xml:space="preserve">118.1 </t>
  </si>
  <si>
    <t xml:space="preserve">119.5 </t>
  </si>
  <si>
    <t xml:space="preserve">113.5 </t>
  </si>
  <si>
    <t xml:space="preserve">112.8 </t>
  </si>
  <si>
    <t xml:space="preserve">113.6 </t>
  </si>
  <si>
    <t xml:space="preserve">113.1 </t>
  </si>
  <si>
    <t xml:space="preserve">107.5 </t>
  </si>
  <si>
    <t xml:space="preserve">107.6 </t>
  </si>
  <si>
    <t xml:space="preserve">106.2 </t>
  </si>
  <si>
    <t xml:space="preserve">110.2 </t>
  </si>
  <si>
    <t xml:space="preserve">109.3 </t>
  </si>
  <si>
    <t xml:space="preserve">119.1 </t>
  </si>
  <si>
    <t xml:space="preserve">119.7 </t>
  </si>
  <si>
    <t xml:space="preserve">111.9 </t>
  </si>
  <si>
    <t xml:space="preserve">113.7 </t>
  </si>
  <si>
    <t xml:space="preserve">118.2 </t>
  </si>
  <si>
    <t xml:space="preserve">117.1 </t>
  </si>
  <si>
    <t xml:space="preserve">116.6 </t>
  </si>
  <si>
    <t xml:space="preserve">116.7 </t>
  </si>
  <si>
    <t xml:space="preserve">114.0 </t>
  </si>
  <si>
    <t xml:space="preserve">108.4 </t>
  </si>
  <si>
    <t xml:space="preserve">107.0 </t>
  </si>
  <si>
    <t xml:space="preserve">108.1 </t>
  </si>
  <si>
    <t xml:space="preserve">121.3 </t>
  </si>
  <si>
    <t xml:space="preserve">118.5 </t>
  </si>
  <si>
    <t xml:space="preserve">118.9 </t>
  </si>
  <si>
    <t xml:space="preserve">118.6 </t>
  </si>
  <si>
    <t xml:space="preserve">120.7 </t>
  </si>
  <si>
    <t xml:space="preserve">120.3 </t>
  </si>
  <si>
    <t xml:space="preserve">112.0 </t>
  </si>
  <si>
    <t>Année 1992</t>
  </si>
  <si>
    <t xml:space="preserve">104.1 </t>
  </si>
  <si>
    <t xml:space="preserve">102.7 </t>
  </si>
  <si>
    <t xml:space="preserve">101.0 </t>
  </si>
  <si>
    <t xml:space="preserve">101.3 </t>
  </si>
  <si>
    <t xml:space="preserve">100.4 </t>
  </si>
  <si>
    <t xml:space="preserve">97.0 </t>
  </si>
  <si>
    <t xml:space="preserve">106.1 </t>
  </si>
  <si>
    <t xml:space="preserve">104.5 </t>
  </si>
  <si>
    <t xml:space="preserve">108.9 </t>
  </si>
  <si>
    <t xml:space="preserve">109.1 </t>
  </si>
  <si>
    <t xml:space="preserve">113.0 </t>
  </si>
  <si>
    <t xml:space="preserve">116.5 </t>
  </si>
  <si>
    <t xml:space="preserve">115.1 </t>
  </si>
  <si>
    <t xml:space="preserve">116.3 </t>
  </si>
  <si>
    <t xml:space="preserve">127.6 </t>
  </si>
  <si>
    <t xml:space="preserve">127.5 </t>
  </si>
  <si>
    <t xml:space="preserve">123.9 </t>
  </si>
  <si>
    <t xml:space="preserve">123.3 </t>
  </si>
  <si>
    <t xml:space="preserve">117.6 </t>
  </si>
  <si>
    <t xml:space="preserve">114.8 </t>
  </si>
  <si>
    <t xml:space="preserve">114.6 </t>
  </si>
  <si>
    <t xml:space="preserve">103.3 </t>
  </si>
  <si>
    <t>Année 1993</t>
  </si>
  <si>
    <t xml:space="preserve">96.0 </t>
  </si>
  <si>
    <t xml:space="preserve">95.9 </t>
  </si>
  <si>
    <t xml:space="preserve">96.2 </t>
  </si>
  <si>
    <t xml:space="preserve">95.5 </t>
  </si>
  <si>
    <t xml:space="preserve">98.4 </t>
  </si>
  <si>
    <t xml:space="preserve">104.6 </t>
  </si>
  <si>
    <t xml:space="preserve">104.3 </t>
  </si>
  <si>
    <t xml:space="preserve">105.3 </t>
  </si>
  <si>
    <t xml:space="preserve">120.4 </t>
  </si>
  <si>
    <t xml:space="preserve">115.8 </t>
  </si>
  <si>
    <t xml:space="preserve">115.2 </t>
  </si>
  <si>
    <t xml:space="preserve">115.0 </t>
  </si>
  <si>
    <t xml:space="preserve">115.4 </t>
  </si>
  <si>
    <t xml:space="preserve">103.6 </t>
  </si>
  <si>
    <t xml:space="preserve">127.2 </t>
  </si>
  <si>
    <t xml:space="preserve">123.8 </t>
  </si>
  <si>
    <t xml:space="preserve">125.3 </t>
  </si>
  <si>
    <t xml:space="preserve">112.2 </t>
  </si>
  <si>
    <t xml:space="preserve">114.3 </t>
  </si>
  <si>
    <t>Année 1994</t>
  </si>
  <si>
    <t xml:space="preserve">121.1 </t>
  </si>
  <si>
    <t xml:space="preserve">120.1 </t>
  </si>
  <si>
    <t xml:space="preserve">129.9 </t>
  </si>
  <si>
    <t xml:space="preserve">136.0 </t>
  </si>
  <si>
    <t xml:space="preserve">137.3 </t>
  </si>
  <si>
    <t xml:space="preserve">137.9 </t>
  </si>
  <si>
    <t xml:space="preserve">137.0 </t>
  </si>
  <si>
    <t xml:space="preserve">136.2 </t>
  </si>
  <si>
    <t xml:space="preserve">132.3 </t>
  </si>
  <si>
    <t xml:space="preserve">115.5 </t>
  </si>
  <si>
    <t xml:space="preserve">128.7 </t>
  </si>
  <si>
    <t xml:space="preserve">128.6 </t>
  </si>
  <si>
    <t xml:space="preserve">129.6 </t>
  </si>
  <si>
    <t xml:space="preserve">130.5 </t>
  </si>
  <si>
    <t xml:space="preserve">117.9 </t>
  </si>
  <si>
    <t xml:space="preserve">118.8 </t>
  </si>
  <si>
    <t xml:space="preserve">127.8 </t>
  </si>
  <si>
    <t xml:space="preserve">126.7 </t>
  </si>
  <si>
    <t xml:space="preserve">129.3 </t>
  </si>
  <si>
    <t xml:space="preserve">129.4 </t>
  </si>
  <si>
    <t xml:space="preserve">125.7 </t>
  </si>
  <si>
    <t xml:space="preserve">126.6 </t>
  </si>
  <si>
    <t xml:space="preserve">130.7 </t>
  </si>
  <si>
    <t xml:space="preserve">129.5 </t>
  </si>
  <si>
    <t xml:space="preserve">141.9 </t>
  </si>
  <si>
    <t xml:space="preserve">137.4 </t>
  </si>
  <si>
    <t xml:space="preserve">138.1 </t>
  </si>
  <si>
    <t xml:space="preserve">138.2 </t>
  </si>
  <si>
    <t xml:space="preserve">138.0 </t>
  </si>
  <si>
    <t xml:space="preserve">138.7 </t>
  </si>
  <si>
    <t xml:space="preserve">135.8 </t>
  </si>
  <si>
    <t xml:space="preserve">122.3 </t>
  </si>
  <si>
    <t xml:space="preserve">132.2 </t>
  </si>
  <si>
    <t xml:space="preserve">139.7 </t>
  </si>
  <si>
    <t xml:space="preserve">141.4 </t>
  </si>
  <si>
    <t xml:space="preserve">142.8 </t>
  </si>
  <si>
    <t xml:space="preserve">143.0 </t>
  </si>
  <si>
    <t xml:space="preserve">143.4 </t>
  </si>
  <si>
    <t xml:space="preserve">147.0 </t>
  </si>
  <si>
    <t xml:space="preserve">135.5 </t>
  </si>
  <si>
    <t xml:space="preserve">139.5 </t>
  </si>
  <si>
    <t xml:space="preserve">150.2 </t>
  </si>
  <si>
    <t xml:space="preserve">150.5 </t>
  </si>
  <si>
    <t xml:space="preserve">151.4 </t>
  </si>
  <si>
    <t xml:space="preserve">153.1 </t>
  </si>
  <si>
    <t xml:space="preserve">144.9 </t>
  </si>
  <si>
    <t xml:space="preserve">131.0 </t>
  </si>
  <si>
    <t xml:space="preserve">147.6 </t>
  </si>
  <si>
    <t xml:space="preserve">148.4 </t>
  </si>
  <si>
    <t xml:space="preserve">148.9 </t>
  </si>
  <si>
    <t xml:space="preserve">148.7 </t>
  </si>
  <si>
    <t xml:space="preserve">149.5 </t>
  </si>
  <si>
    <t xml:space="preserve">150.4 </t>
  </si>
  <si>
    <t xml:space="preserve">142.3 </t>
  </si>
  <si>
    <t xml:space="preserve">134.4 </t>
  </si>
  <si>
    <t xml:space="preserve">134.6 </t>
  </si>
  <si>
    <t xml:space="preserve">134.8 </t>
  </si>
  <si>
    <t xml:space="preserve">137.5 </t>
  </si>
  <si>
    <t xml:space="preserve">151.1 </t>
  </si>
  <si>
    <t xml:space="preserve">152.1 </t>
  </si>
  <si>
    <t xml:space="preserve">152.7 </t>
  </si>
  <si>
    <t xml:space="preserve">145.1 </t>
  </si>
  <si>
    <t xml:space="preserve">130.6 </t>
  </si>
  <si>
    <t>Année 1995</t>
  </si>
  <si>
    <t xml:space="preserve">129.1 </t>
  </si>
  <si>
    <t xml:space="preserve">133.2 </t>
  </si>
  <si>
    <t xml:space="preserve">134.0 </t>
  </si>
  <si>
    <t xml:space="preserve">147.5 </t>
  </si>
  <si>
    <t xml:space="preserve">153.9 </t>
  </si>
  <si>
    <t xml:space="preserve">159.6 </t>
  </si>
  <si>
    <t xml:space="preserve">155.0 </t>
  </si>
  <si>
    <t xml:space="preserve">146.2 </t>
  </si>
  <si>
    <t xml:space="preserve">133.7 </t>
  </si>
  <si>
    <t xml:space="preserve">146.8 </t>
  </si>
  <si>
    <t xml:space="preserve">147.4 </t>
  </si>
  <si>
    <t xml:space="preserve">149.7 </t>
  </si>
  <si>
    <t xml:space="preserve">149.6 </t>
  </si>
  <si>
    <t xml:space="preserve">154.2 </t>
  </si>
  <si>
    <t xml:space="preserve">146.4 </t>
  </si>
  <si>
    <t xml:space="preserve">132.5 </t>
  </si>
  <si>
    <t xml:space="preserve">131.8 </t>
  </si>
  <si>
    <t xml:space="preserve">133.4 </t>
  </si>
  <si>
    <t xml:space="preserve">139.8 </t>
  </si>
  <si>
    <t xml:space="preserve">133.6 </t>
  </si>
  <si>
    <t xml:space="preserve">132.9 </t>
  </si>
  <si>
    <t xml:space="preserve">134.3 </t>
  </si>
  <si>
    <t xml:space="preserve">141.8 </t>
  </si>
  <si>
    <t xml:space="preserve">142.4 </t>
  </si>
  <si>
    <t xml:space="preserve">142.9 </t>
  </si>
  <si>
    <t xml:space="preserve">143.8 </t>
  </si>
  <si>
    <t xml:space="preserve">142.6 </t>
  </si>
  <si>
    <t xml:space="preserve">144.6 </t>
  </si>
  <si>
    <t xml:space="preserve">145.4 </t>
  </si>
  <si>
    <t xml:space="preserve">148.0 </t>
  </si>
  <si>
    <t xml:space="preserve">148.5 </t>
  </si>
  <si>
    <t xml:space="preserve">156.6 </t>
  </si>
  <si>
    <t xml:space="preserve">153.2 </t>
  </si>
  <si>
    <t xml:space="preserve">153.6 </t>
  </si>
  <si>
    <t xml:space="preserve">153.8 </t>
  </si>
  <si>
    <t xml:space="preserve">154.7 </t>
  </si>
  <si>
    <t xml:space="preserve">154.4 </t>
  </si>
  <si>
    <t xml:space="preserve">152.8 </t>
  </si>
  <si>
    <t xml:space="preserve">149.0 </t>
  </si>
  <si>
    <t xml:space="preserve">150.1 </t>
  </si>
  <si>
    <t xml:space="preserve">151.6 </t>
  </si>
  <si>
    <t xml:space="preserve">151.0 </t>
  </si>
  <si>
    <t xml:space="preserve">151.8 </t>
  </si>
  <si>
    <t xml:space="preserve">150.8 </t>
  </si>
  <si>
    <t xml:space="preserve">152.0 </t>
  </si>
  <si>
    <t xml:space="preserve">153.7 </t>
  </si>
  <si>
    <t xml:space="preserve">155.8 </t>
  </si>
  <si>
    <t xml:space="preserve">154.5 </t>
  </si>
  <si>
    <t xml:space="preserve">156.0 </t>
  </si>
  <si>
    <t xml:space="preserve">157.5 </t>
  </si>
  <si>
    <t xml:space="preserve">161.3 </t>
  </si>
  <si>
    <t xml:space="preserve">155.7 </t>
  </si>
  <si>
    <t>Année 1996</t>
  </si>
  <si>
    <t xml:space="preserve">148.3 </t>
  </si>
  <si>
    <t xml:space="preserve">170.1 </t>
  </si>
  <si>
    <t xml:space="preserve">165.9 </t>
  </si>
  <si>
    <t xml:space="preserve">169.5 </t>
  </si>
  <si>
    <t xml:space="preserve">166.3 </t>
  </si>
  <si>
    <t xml:space="preserve">164.7 </t>
  </si>
  <si>
    <t xml:space="preserve">159.4 </t>
  </si>
  <si>
    <t xml:space="preserve">158.3 </t>
  </si>
  <si>
    <t xml:space="preserve">161.4 </t>
  </si>
  <si>
    <t xml:space="preserve">156.3 </t>
  </si>
  <si>
    <t xml:space="preserve">158.2 </t>
  </si>
  <si>
    <t xml:space="preserve">157.6 </t>
  </si>
  <si>
    <t xml:space="preserve">157.1 </t>
  </si>
  <si>
    <t xml:space="preserve">157.4 </t>
  </si>
  <si>
    <t xml:space="preserve">130.8 </t>
  </si>
  <si>
    <t xml:space="preserve">132.6 </t>
  </si>
  <si>
    <t xml:space="preserve">147.2 </t>
  </si>
  <si>
    <t xml:space="preserve">132.1 </t>
  </si>
  <si>
    <t xml:space="preserve">133.8 </t>
  </si>
  <si>
    <t xml:space="preserve">131.7 </t>
  </si>
  <si>
    <t xml:space="preserve">134.9 </t>
  </si>
  <si>
    <t xml:space="preserve">134.2 </t>
  </si>
  <si>
    <t xml:space="preserve">133.9 </t>
  </si>
  <si>
    <t xml:space="preserve">143.5 </t>
  </si>
  <si>
    <t xml:space="preserve">145.5 </t>
  </si>
  <si>
    <t xml:space="preserve">146.0 </t>
  </si>
  <si>
    <t xml:space="preserve">146.7 </t>
  </si>
  <si>
    <t xml:space="preserve">146.6 </t>
  </si>
  <si>
    <t xml:space="preserve">145.6 </t>
  </si>
  <si>
    <t xml:space="preserve">146.3 </t>
  </si>
  <si>
    <t xml:space="preserve">145.3 </t>
  </si>
  <si>
    <t xml:space="preserve">156.8 </t>
  </si>
  <si>
    <t xml:space="preserve">163.3 </t>
  </si>
  <si>
    <t xml:space="preserve">165.1 </t>
  </si>
  <si>
    <t xml:space="preserve">165.2 </t>
  </si>
  <si>
    <t xml:space="preserve">161.5 </t>
  </si>
  <si>
    <t xml:space="preserve">158.1 </t>
  </si>
  <si>
    <t xml:space="preserve">162.8 </t>
  </si>
  <si>
    <t xml:space="preserve">168.5 </t>
  </si>
  <si>
    <t xml:space="preserve">173.7 </t>
  </si>
  <si>
    <t xml:space="preserve">174.7 </t>
  </si>
  <si>
    <t xml:space="preserve">176.2 </t>
  </si>
  <si>
    <t xml:space="preserve">177.2 </t>
  </si>
  <si>
    <t xml:space="preserve">171.7 </t>
  </si>
  <si>
    <t xml:space="preserve">156.2 </t>
  </si>
  <si>
    <t>Année 1997</t>
  </si>
  <si>
    <t xml:space="preserve">151.3 </t>
  </si>
  <si>
    <t xml:space="preserve">147.7 </t>
  </si>
  <si>
    <t xml:space="preserve">161.9 </t>
  </si>
  <si>
    <t xml:space="preserve">160.4 </t>
  </si>
  <si>
    <t xml:space="preserve">161.7 </t>
  </si>
  <si>
    <t xml:space="preserve">158.4 </t>
  </si>
  <si>
    <t xml:space="preserve">155.5 </t>
  </si>
  <si>
    <t xml:space="preserve">156.1 </t>
  </si>
  <si>
    <t xml:space="preserve">155.6 </t>
  </si>
  <si>
    <t xml:space="preserve">155.4 </t>
  </si>
  <si>
    <t xml:space="preserve">154.9 </t>
  </si>
  <si>
    <t xml:space="preserve">132.0 </t>
  </si>
  <si>
    <t xml:space="preserve">131.5 </t>
  </si>
  <si>
    <t xml:space="preserve">133.1 </t>
  </si>
  <si>
    <t xml:space="preserve">131.4 </t>
  </si>
  <si>
    <t xml:space="preserve">131.9 </t>
  </si>
  <si>
    <t xml:space="preserve">135.9 </t>
  </si>
  <si>
    <t xml:space="preserve">146.1 </t>
  </si>
  <si>
    <t xml:space="preserve">148.1 </t>
  </si>
  <si>
    <t xml:space="preserve">149.9 </t>
  </si>
  <si>
    <t xml:space="preserve">149.8 </t>
  </si>
  <si>
    <t xml:space="preserve">149.4 </t>
  </si>
  <si>
    <t xml:space="preserve">165.3 </t>
  </si>
  <si>
    <t xml:space="preserve">166.6 </t>
  </si>
  <si>
    <t xml:space="preserve">167.9 </t>
  </si>
  <si>
    <t xml:space="preserve">168.0 </t>
  </si>
  <si>
    <t xml:space="preserve">168.2 </t>
  </si>
  <si>
    <t xml:space="preserve">166.7 </t>
  </si>
  <si>
    <t xml:space="preserve">154.8 </t>
  </si>
  <si>
    <t xml:space="preserve">159.1 </t>
  </si>
  <si>
    <t xml:space="preserve">158.8 </t>
  </si>
  <si>
    <t xml:space="preserve">179.4 </t>
  </si>
  <si>
    <t xml:space="preserve">178.9 </t>
  </si>
  <si>
    <t xml:space="preserve">179.9 </t>
  </si>
  <si>
    <t xml:space="preserve">177.3 </t>
  </si>
  <si>
    <t xml:space="preserve">181.6 </t>
  </si>
  <si>
    <t xml:space="preserve">181.2 </t>
  </si>
  <si>
    <t xml:space="preserve">183.8 </t>
  </si>
  <si>
    <t xml:space="preserve">180.1 </t>
  </si>
  <si>
    <t xml:space="preserve">181.1 </t>
  </si>
  <si>
    <t>Année 1998</t>
  </si>
  <si>
    <t>Produits alimentaires, boissons et tabac</t>
  </si>
  <si>
    <t xml:space="preserve">94.2 </t>
  </si>
  <si>
    <t xml:space="preserve">94.5 </t>
  </si>
  <si>
    <t xml:space="preserve">96.9 </t>
  </si>
  <si>
    <t xml:space="preserve">99.3 </t>
  </si>
  <si>
    <t xml:space="preserve">106.0 </t>
  </si>
  <si>
    <t xml:space="preserve">110.6 </t>
  </si>
  <si>
    <t>Articles d'habillement et articles chaussants</t>
  </si>
  <si>
    <t>Logement, eau, électricité, gaz et autres combustibles</t>
  </si>
  <si>
    <t xml:space="preserve">98.2 </t>
  </si>
  <si>
    <t xml:space="preserve">97.8 </t>
  </si>
  <si>
    <t xml:space="preserve">98.7 </t>
  </si>
  <si>
    <t xml:space="preserve">97.7 </t>
  </si>
  <si>
    <t xml:space="preserve">99.0 </t>
  </si>
  <si>
    <t xml:space="preserve">97.5 </t>
  </si>
  <si>
    <t>Ameublement, équipement ménager et entretien courant de la maison</t>
  </si>
  <si>
    <t xml:space="preserve">101.5 </t>
  </si>
  <si>
    <t xml:space="preserve">102.4 </t>
  </si>
  <si>
    <t>Santé</t>
  </si>
  <si>
    <t xml:space="preserve">102.0 </t>
  </si>
  <si>
    <t xml:space="preserve">99.8 </t>
  </si>
  <si>
    <t>Transport</t>
  </si>
  <si>
    <t xml:space="preserve">99.9 </t>
  </si>
  <si>
    <t xml:space="preserve">100.0 </t>
  </si>
  <si>
    <t>Loisirs, spectacles et culture</t>
  </si>
  <si>
    <t>Enseignement</t>
  </si>
  <si>
    <t>Hôtels, cafés, restaurants</t>
  </si>
  <si>
    <t xml:space="preserve">99.4 </t>
  </si>
  <si>
    <t xml:space="preserve">99.2 </t>
  </si>
  <si>
    <t>Année 1999</t>
  </si>
  <si>
    <t xml:space="preserve">96.1 </t>
  </si>
  <si>
    <t xml:space="preserve">97.4 </t>
  </si>
  <si>
    <t xml:space="preserve">101.2 </t>
  </si>
  <si>
    <t xml:space="preserve">108.8 </t>
  </si>
  <si>
    <t xml:space="preserve">98.9 </t>
  </si>
  <si>
    <t xml:space="preserve">110.1 </t>
  </si>
  <si>
    <t xml:space="preserve">109.6 </t>
  </si>
  <si>
    <t xml:space="preserve">109.5 </t>
  </si>
  <si>
    <t xml:space="preserve">109.7 </t>
  </si>
  <si>
    <t xml:space="preserve">100.3 </t>
  </si>
  <si>
    <t xml:space="preserve">100.8 </t>
  </si>
  <si>
    <t xml:space="preserve">111.4 </t>
  </si>
  <si>
    <t>Année 2000</t>
  </si>
  <si>
    <t xml:space="preserve">92.7 </t>
  </si>
  <si>
    <t xml:space="preserve">92.6 </t>
  </si>
  <si>
    <t xml:space="preserve">92.9 </t>
  </si>
  <si>
    <t xml:space="preserve">92.2 </t>
  </si>
  <si>
    <t xml:space="preserve">93.3 </t>
  </si>
  <si>
    <t xml:space="preserve">96.5 </t>
  </si>
  <si>
    <t xml:space="preserve">97.2 </t>
  </si>
  <si>
    <t xml:space="preserve">95.7 </t>
  </si>
  <si>
    <t xml:space="preserve">103.9 </t>
  </si>
  <si>
    <t xml:space="preserve">108.7 </t>
  </si>
  <si>
    <t xml:space="preserve">101.4 </t>
  </si>
  <si>
    <t xml:space="preserve">114.2 </t>
  </si>
  <si>
    <t xml:space="preserve">113.3 </t>
  </si>
  <si>
    <t>Unités</t>
  </si>
  <si>
    <t>Espérance de vie à la naissance</t>
  </si>
  <si>
    <t>année</t>
  </si>
  <si>
    <t>48.2</t>
  </si>
  <si>
    <t>56.9</t>
  </si>
  <si>
    <t>Espérance de vie à la naissance - femmes</t>
  </si>
  <si>
    <t>49.7</t>
  </si>
  <si>
    <t>58.7</t>
  </si>
  <si>
    <t>Espérance de vie à la naissance - hommes</t>
  </si>
  <si>
    <t>46.9</t>
  </si>
  <si>
    <t>Taux brut de natalité</t>
  </si>
  <si>
    <t>pour 1000</t>
  </si>
  <si>
    <t>43.2</t>
  </si>
  <si>
    <t>49.6</t>
  </si>
  <si>
    <t>Taux brut de mortalité</t>
  </si>
  <si>
    <t>18.1</t>
  </si>
  <si>
    <t>12.6</t>
  </si>
  <si>
    <t>Taux de mortalité infantile</t>
  </si>
  <si>
    <t>121.6</t>
  </si>
  <si>
    <t>71.3</t>
  </si>
  <si>
    <t>Taux de fécondité</t>
  </si>
  <si>
    <t>181.3</t>
  </si>
  <si>
    <t>213.0</t>
  </si>
  <si>
    <t>Indice synthétique de fécondité</t>
  </si>
  <si>
    <t>enfant</t>
  </si>
  <si>
    <t>6.9</t>
  </si>
  <si>
    <t>6.8</t>
  </si>
  <si>
    <t>Population active totale</t>
  </si>
  <si>
    <t>individu</t>
  </si>
  <si>
    <t>Femmes</t>
  </si>
  <si>
    <t>%</t>
  </si>
  <si>
    <t>16.9%</t>
  </si>
  <si>
    <t>37.4%</t>
  </si>
  <si>
    <t>Hommes</t>
  </si>
  <si>
    <t>83.1%</t>
  </si>
  <si>
    <t>62.6%</t>
  </si>
  <si>
    <t>Chômeurs</t>
  </si>
  <si>
    <t>32.4%</t>
  </si>
  <si>
    <t>17.4%</t>
  </si>
  <si>
    <t>67.6%</t>
  </si>
  <si>
    <t>82.6%</t>
  </si>
  <si>
    <t>Emploi total (effectif total d'actifs occupés)</t>
  </si>
  <si>
    <t>16.8%</t>
  </si>
  <si>
    <t>37.6%</t>
  </si>
  <si>
    <t>83.2%</t>
  </si>
  <si>
    <t>62.4%</t>
  </si>
  <si>
    <t>MALI</t>
  </si>
  <si>
    <t>Consultations Externes</t>
  </si>
  <si>
    <t xml:space="preserve">Population estimée </t>
  </si>
  <si>
    <t>Taux de recours p100 habitants</t>
  </si>
  <si>
    <t>Nombre de lits</t>
  </si>
  <si>
    <t>Nombre d'admissions</t>
  </si>
  <si>
    <t>Durée moyenne de séjour (jours)</t>
  </si>
  <si>
    <t>Taux d'occupation des lits</t>
  </si>
  <si>
    <t>Accouchements</t>
  </si>
  <si>
    <t>Naissances vivantes</t>
  </si>
  <si>
    <t>NB : Avant 1998, Kidal était avec Gao</t>
  </si>
  <si>
    <r>
      <t xml:space="preserve">Source : </t>
    </r>
    <r>
      <rPr>
        <sz val="10"/>
        <rFont val="Times New Roman"/>
        <family val="1"/>
      </rPr>
      <t>Direction Nationale de la Statistique et de l'Informatique, RGPH</t>
    </r>
  </si>
  <si>
    <t xml:space="preserve">                EDS pour les années 1995/96, 2001, 2006</t>
  </si>
  <si>
    <t>Année 2001</t>
  </si>
  <si>
    <t>Ameublement , équipement ménager et entretien courant de la maison</t>
  </si>
  <si>
    <t>Transports</t>
  </si>
  <si>
    <t>Loisirs , spectacles et culture</t>
  </si>
  <si>
    <t>Hôtels , cafés , restaurants</t>
  </si>
  <si>
    <t>Année 2002</t>
  </si>
  <si>
    <t>Année 2003</t>
  </si>
  <si>
    <t>Année 2004</t>
  </si>
  <si>
    <t>Année 2005</t>
  </si>
  <si>
    <t>Produits alimentaires et boissons non alcoolisées</t>
  </si>
  <si>
    <t>Boissons alcoolisées,  Tabac et stupéfiants</t>
  </si>
  <si>
    <t>Articles d'habillement et chaussures</t>
  </si>
  <si>
    <t>Logement, eau, gaz, électricité et autres combustibles</t>
  </si>
  <si>
    <t>Meubles, articles de ménage et entretien courant du foyer</t>
  </si>
  <si>
    <t>Communication</t>
  </si>
  <si>
    <t>Loisirs et culture</t>
  </si>
  <si>
    <t>Restaurants et Hôtels</t>
  </si>
  <si>
    <t>Biens et services divers</t>
  </si>
  <si>
    <t>Année 2006</t>
  </si>
  <si>
    <t>Année 2007</t>
  </si>
  <si>
    <t>Année 2008</t>
  </si>
  <si>
    <t>Année 2009</t>
  </si>
  <si>
    <t>406</t>
  </si>
  <si>
    <t>398</t>
  </si>
  <si>
    <t>465</t>
  </si>
  <si>
    <t>171</t>
  </si>
  <si>
    <t>95</t>
  </si>
  <si>
    <t>255</t>
  </si>
  <si>
    <t>34</t>
  </si>
  <si>
    <t>521</t>
  </si>
  <si>
    <t>572</t>
  </si>
  <si>
    <t>359</t>
  </si>
  <si>
    <t>365</t>
  </si>
  <si>
    <t>518</t>
  </si>
  <si>
    <t>188</t>
  </si>
  <si>
    <t>96</t>
  </si>
  <si>
    <t>281</t>
  </si>
  <si>
    <t>546</t>
  </si>
  <si>
    <t>637</t>
  </si>
  <si>
    <t>408</t>
  </si>
  <si>
    <t>470</t>
  </si>
  <si>
    <t>479</t>
  </si>
  <si>
    <t>598</t>
  </si>
  <si>
    <t>306</t>
  </si>
  <si>
    <t>226</t>
  </si>
  <si>
    <t>438</t>
  </si>
  <si>
    <t>354</t>
  </si>
  <si>
    <t>338</t>
  </si>
  <si>
    <t>301</t>
  </si>
  <si>
    <t>228</t>
  </si>
  <si>
    <t>195</t>
  </si>
  <si>
    <t>114</t>
  </si>
  <si>
    <t>42</t>
  </si>
  <si>
    <t/>
  </si>
  <si>
    <t>193</t>
  </si>
  <si>
    <t>177</t>
  </si>
  <si>
    <t>161</t>
  </si>
  <si>
    <t>130</t>
  </si>
  <si>
    <t>158</t>
  </si>
  <si>
    <t>91</t>
  </si>
  <si>
    <t>69</t>
  </si>
  <si>
    <t>17</t>
  </si>
  <si>
    <t>14</t>
  </si>
  <si>
    <t>11</t>
  </si>
  <si>
    <t>7</t>
  </si>
  <si>
    <t>10</t>
  </si>
  <si>
    <t>20</t>
  </si>
  <si>
    <t>653</t>
  </si>
  <si>
    <t>614</t>
  </si>
  <si>
    <t>587</t>
  </si>
  <si>
    <t>539</t>
  </si>
  <si>
    <t>417</t>
  </si>
  <si>
    <t>346</t>
  </si>
  <si>
    <t>320</t>
  </si>
  <si>
    <t>300</t>
  </si>
  <si>
    <t>665</t>
  </si>
  <si>
    <t>615</t>
  </si>
  <si>
    <t>571</t>
  </si>
  <si>
    <t>577</t>
  </si>
  <si>
    <t>527</t>
  </si>
  <si>
    <t>494</t>
  </si>
  <si>
    <t>238</t>
  </si>
  <si>
    <t>223</t>
  </si>
  <si>
    <t>197</t>
  </si>
  <si>
    <t>151</t>
  </si>
  <si>
    <t>162</t>
  </si>
  <si>
    <t>89</t>
  </si>
  <si>
    <t>94</t>
  </si>
  <si>
    <t>149</t>
  </si>
  <si>
    <t>131</t>
  </si>
  <si>
    <t>121</t>
  </si>
  <si>
    <t>97</t>
  </si>
  <si>
    <t>76</t>
  </si>
  <si>
    <t>47</t>
  </si>
  <si>
    <t>25</t>
  </si>
  <si>
    <t>28</t>
  </si>
  <si>
    <t>391</t>
  </si>
  <si>
    <t>264</t>
  </si>
  <si>
    <t>659</t>
  </si>
  <si>
    <t>646</t>
  </si>
  <si>
    <t>638</t>
  </si>
  <si>
    <t>641</t>
  </si>
  <si>
    <t>696</t>
  </si>
  <si>
    <t>565</t>
  </si>
  <si>
    <t>467</t>
  </si>
  <si>
    <t>445</t>
  </si>
  <si>
    <t>427</t>
  </si>
  <si>
    <t>670</t>
  </si>
  <si>
    <t>620</t>
  </si>
  <si>
    <t>599</t>
  </si>
  <si>
    <t>514</t>
  </si>
  <si>
    <t>499</t>
  </si>
  <si>
    <t>529</t>
  </si>
  <si>
    <t>316</t>
  </si>
  <si>
    <t>209</t>
  </si>
  <si>
    <t>169</t>
  </si>
  <si>
    <t>142</t>
  </si>
  <si>
    <t>115</t>
  </si>
  <si>
    <t>105</t>
  </si>
  <si>
    <t>40</t>
  </si>
  <si>
    <t>41</t>
  </si>
  <si>
    <t>38</t>
  </si>
  <si>
    <t>36</t>
  </si>
  <si>
    <t>31</t>
  </si>
  <si>
    <t>33</t>
  </si>
  <si>
    <t>24</t>
  </si>
  <si>
    <t>21</t>
  </si>
  <si>
    <t>22</t>
  </si>
  <si>
    <t>203</t>
  </si>
  <si>
    <t>124</t>
  </si>
  <si>
    <t>412</t>
  </si>
  <si>
    <t>424</t>
  </si>
  <si>
    <t>460</t>
  </si>
  <si>
    <t>259</t>
  </si>
  <si>
    <t>253</t>
  </si>
  <si>
    <t>242</t>
  </si>
  <si>
    <t>233</t>
  </si>
  <si>
    <t>1012</t>
  </si>
  <si>
    <t>947</t>
  </si>
  <si>
    <t>981</t>
  </si>
  <si>
    <t>956</t>
  </si>
  <si>
    <t>928</t>
  </si>
  <si>
    <t>809</t>
  </si>
  <si>
    <t>360</t>
  </si>
  <si>
    <t>490</t>
  </si>
  <si>
    <t>294</t>
  </si>
  <si>
    <t>222</t>
  </si>
  <si>
    <t>58</t>
  </si>
  <si>
    <t>70</t>
  </si>
  <si>
    <t>52</t>
  </si>
  <si>
    <t>45</t>
  </si>
  <si>
    <t>37</t>
  </si>
  <si>
    <t>35</t>
  </si>
  <si>
    <t>18</t>
  </si>
  <si>
    <t>16</t>
  </si>
  <si>
    <t>88</t>
  </si>
  <si>
    <t>81</t>
  </si>
  <si>
    <t>642</t>
  </si>
  <si>
    <t>611</t>
  </si>
  <si>
    <t>567</t>
  </si>
  <si>
    <t>544</t>
  </si>
  <si>
    <t>343</t>
  </si>
  <si>
    <t>378</t>
  </si>
  <si>
    <t>347</t>
  </si>
  <si>
    <t>345</t>
  </si>
  <si>
    <t>191</t>
  </si>
  <si>
    <t>181</t>
  </si>
  <si>
    <t>139</t>
  </si>
  <si>
    <t>106</t>
  </si>
  <si>
    <t>100</t>
  </si>
  <si>
    <t>67</t>
  </si>
  <si>
    <t>49</t>
  </si>
  <si>
    <t>13</t>
  </si>
  <si>
    <t>15</t>
  </si>
  <si>
    <t>9</t>
  </si>
  <si>
    <t>3</t>
  </si>
  <si>
    <t>4</t>
  </si>
  <si>
    <t>30</t>
  </si>
  <si>
    <t>597</t>
  </si>
  <si>
    <t>476</t>
  </si>
  <si>
    <t>463</t>
  </si>
  <si>
    <t>393</t>
  </si>
  <si>
    <t>218</t>
  </si>
  <si>
    <t>208</t>
  </si>
  <si>
    <t>201</t>
  </si>
  <si>
    <t>43</t>
  </si>
  <si>
    <t>54</t>
  </si>
  <si>
    <t>53</t>
  </si>
  <si>
    <t>51</t>
  </si>
  <si>
    <t>44</t>
  </si>
  <si>
    <t>32</t>
  </si>
  <si>
    <t>27</t>
  </si>
  <si>
    <t>29</t>
  </si>
  <si>
    <t>19</t>
  </si>
  <si>
    <t>2</t>
  </si>
  <si>
    <t>0</t>
  </si>
  <si>
    <t>232</t>
  </si>
  <si>
    <t>206</t>
  </si>
  <si>
    <t>192</t>
  </si>
  <si>
    <t>167</t>
  </si>
  <si>
    <t>108</t>
  </si>
  <si>
    <t>102</t>
  </si>
  <si>
    <t>85</t>
  </si>
  <si>
    <t>6</t>
  </si>
  <si>
    <t>1</t>
  </si>
  <si>
    <t>5</t>
  </si>
  <si>
    <t>64</t>
  </si>
  <si>
    <t>260</t>
  </si>
  <si>
    <t>240</t>
  </si>
  <si>
    <t>220</t>
  </si>
  <si>
    <t>211</t>
  </si>
  <si>
    <t>143</t>
  </si>
  <si>
    <t>116</t>
  </si>
  <si>
    <t>90</t>
  </si>
  <si>
    <t>26</t>
  </si>
  <si>
    <t>48</t>
  </si>
  <si>
    <t>156</t>
  </si>
  <si>
    <t>154</t>
  </si>
  <si>
    <t>147</t>
  </si>
  <si>
    <t>111</t>
  </si>
  <si>
    <t>92</t>
  </si>
  <si>
    <t>407</t>
  </si>
  <si>
    <t>361</t>
  </si>
  <si>
    <t>335</t>
  </si>
  <si>
    <t>315</t>
  </si>
  <si>
    <t>312</t>
  </si>
  <si>
    <t>153</t>
  </si>
  <si>
    <t>272</t>
  </si>
  <si>
    <t>263</t>
  </si>
  <si>
    <t>261</t>
  </si>
  <si>
    <t>257</t>
  </si>
  <si>
    <t>258</t>
  </si>
  <si>
    <t>217</t>
  </si>
  <si>
    <t>2975</t>
  </si>
  <si>
    <t>2844</t>
  </si>
  <si>
    <t>2797</t>
  </si>
  <si>
    <t>2557</t>
  </si>
  <si>
    <t>2437</t>
  </si>
  <si>
    <t>2338</t>
  </si>
  <si>
    <t>1610</t>
  </si>
  <si>
    <t>1486</t>
  </si>
  <si>
    <t>1276</t>
  </si>
  <si>
    <t>1118</t>
  </si>
  <si>
    <t>1005</t>
  </si>
  <si>
    <t>852</t>
  </si>
  <si>
    <t>840</t>
  </si>
  <si>
    <t>481</t>
  </si>
  <si>
    <t>478</t>
  </si>
  <si>
    <t>392</t>
  </si>
  <si>
    <t>691</t>
  </si>
  <si>
    <t>569</t>
  </si>
  <si>
    <t>513</t>
  </si>
  <si>
    <t>482</t>
  </si>
  <si>
    <t>278</t>
  </si>
  <si>
    <t>898</t>
  </si>
  <si>
    <t>3767</t>
  </si>
  <si>
    <t>3576</t>
  </si>
  <si>
    <t>3405</t>
  </si>
  <si>
    <t>3348</t>
  </si>
  <si>
    <t>3441</t>
  </si>
  <si>
    <t>2896</t>
  </si>
  <si>
    <t>2302</t>
  </si>
  <si>
    <t>2071</t>
  </si>
  <si>
    <t>1973</t>
  </si>
  <si>
    <t>229417</t>
  </si>
  <si>
    <t>218853</t>
  </si>
  <si>
    <t>203225</t>
  </si>
  <si>
    <t>175651</t>
  </si>
  <si>
    <t>157929</t>
  </si>
  <si>
    <t>162662</t>
  </si>
  <si>
    <t>144836</t>
  </si>
  <si>
    <t>115167</t>
  </si>
  <si>
    <t>104065</t>
  </si>
  <si>
    <t>96715</t>
  </si>
  <si>
    <t>86859</t>
  </si>
  <si>
    <t>71710</t>
  </si>
  <si>
    <t>57409</t>
  </si>
  <si>
    <t>91750</t>
  </si>
  <si>
    <t>86783</t>
  </si>
  <si>
    <t>79906</t>
  </si>
  <si>
    <t>68869</t>
  </si>
  <si>
    <t>61540</t>
  </si>
  <si>
    <t>63743</t>
  </si>
  <si>
    <t>56365</t>
  </si>
  <si>
    <t>44052</t>
  </si>
  <si>
    <t>12024</t>
  </si>
  <si>
    <t>36542</t>
  </si>
  <si>
    <t>25547</t>
  </si>
  <si>
    <t>137667</t>
  </si>
  <si>
    <t>132070</t>
  </si>
  <si>
    <t>123319</t>
  </si>
  <si>
    <t>106782</t>
  </si>
  <si>
    <t>96389</t>
  </si>
  <si>
    <t>98919</t>
  </si>
  <si>
    <t>88471</t>
  </si>
  <si>
    <t>71115</t>
  </si>
  <si>
    <t>24972</t>
  </si>
  <si>
    <t>60173</t>
  </si>
  <si>
    <t>46163</t>
  </si>
  <si>
    <t>318599</t>
  </si>
  <si>
    <t>298005</t>
  </si>
  <si>
    <t>284201</t>
  </si>
  <si>
    <t>261662</t>
  </si>
  <si>
    <t>253104</t>
  </si>
  <si>
    <t>226877</t>
  </si>
  <si>
    <t>210284</t>
  </si>
  <si>
    <t>201766</t>
  </si>
  <si>
    <t>176805</t>
  </si>
  <si>
    <t>150692</t>
  </si>
  <si>
    <t>130143</t>
  </si>
  <si>
    <t>106114</t>
  </si>
  <si>
    <t>85354</t>
  </si>
  <si>
    <t>134175</t>
  </si>
  <si>
    <t>123740</t>
  </si>
  <si>
    <t>116373</t>
  </si>
  <si>
    <t>106376</t>
  </si>
  <si>
    <t>101781</t>
  </si>
  <si>
    <t>89747</t>
  </si>
  <si>
    <t>82162</t>
  </si>
  <si>
    <t>79392</t>
  </si>
  <si>
    <t>18510</t>
  </si>
  <si>
    <t>58100</t>
  </si>
  <si>
    <t>39084</t>
  </si>
  <si>
    <t>184424</t>
  </si>
  <si>
    <t>174265</t>
  </si>
  <si>
    <t>167828</t>
  </si>
  <si>
    <t>155286</t>
  </si>
  <si>
    <t>151323</t>
  </si>
  <si>
    <t>137130</t>
  </si>
  <si>
    <t>128122</t>
  </si>
  <si>
    <t>122374</t>
  </si>
  <si>
    <t>34411</t>
  </si>
  <si>
    <t>92592</t>
  </si>
  <si>
    <t>67030</t>
  </si>
  <si>
    <t>333570</t>
  </si>
  <si>
    <t>305572</t>
  </si>
  <si>
    <t>283182</t>
  </si>
  <si>
    <t>266539</t>
  </si>
  <si>
    <t>243374</t>
  </si>
  <si>
    <t>219474</t>
  </si>
  <si>
    <t>204252</t>
  </si>
  <si>
    <t>185641</t>
  </si>
  <si>
    <t>143678</t>
  </si>
  <si>
    <t>135184</t>
  </si>
  <si>
    <t>116176</t>
  </si>
  <si>
    <t>102940</t>
  </si>
  <si>
    <t>81027</t>
  </si>
  <si>
    <t>144347</t>
  </si>
  <si>
    <t>130867</t>
  </si>
  <si>
    <t>119129</t>
  </si>
  <si>
    <t>111354</t>
  </si>
  <si>
    <t>100196</t>
  </si>
  <si>
    <t>90686</t>
  </si>
  <si>
    <t>84581</t>
  </si>
  <si>
    <t>75185</t>
  </si>
  <si>
    <t>15409</t>
  </si>
  <si>
    <t>51661</t>
  </si>
  <si>
    <t>38335</t>
  </si>
  <si>
    <t>189223</t>
  </si>
  <si>
    <t>174705</t>
  </si>
  <si>
    <t>164053</t>
  </si>
  <si>
    <t>155185</t>
  </si>
  <si>
    <t>143178</t>
  </si>
  <si>
    <t>128788</t>
  </si>
  <si>
    <t>119671</t>
  </si>
  <si>
    <t>110456</t>
  </si>
  <si>
    <t>32445</t>
  </si>
  <si>
    <t>83523</t>
  </si>
  <si>
    <t>64605</t>
  </si>
  <si>
    <t>265406</t>
  </si>
  <si>
    <t>246371</t>
  </si>
  <si>
    <t>227091</t>
  </si>
  <si>
    <t>210544</t>
  </si>
  <si>
    <t>191076</t>
  </si>
  <si>
    <t>186015</t>
  </si>
  <si>
    <t>174730</t>
  </si>
  <si>
    <t>158332</t>
  </si>
  <si>
    <t>135275</t>
  </si>
  <si>
    <t>113394</t>
  </si>
  <si>
    <t>100806</t>
  </si>
  <si>
    <t>90292</t>
  </si>
  <si>
    <t>73641</t>
  </si>
  <si>
    <t>113883</t>
  </si>
  <si>
    <t>104253</t>
  </si>
  <si>
    <t>94540</t>
  </si>
  <si>
    <t>87206</t>
  </si>
  <si>
    <t>78451</t>
  </si>
  <si>
    <t>75662</t>
  </si>
  <si>
    <t>69890</t>
  </si>
  <si>
    <t>62889</t>
  </si>
  <si>
    <t>17120</t>
  </si>
  <si>
    <t>44489</t>
  </si>
  <si>
    <t>34659</t>
  </si>
  <si>
    <t>151523</t>
  </si>
  <si>
    <t>142118</t>
  </si>
  <si>
    <t>132551</t>
  </si>
  <si>
    <t>123338</t>
  </si>
  <si>
    <t>112625</t>
  </si>
  <si>
    <t>110353</t>
  </si>
  <si>
    <t>104840</t>
  </si>
  <si>
    <t>95443</t>
  </si>
  <si>
    <t>30274</t>
  </si>
  <si>
    <t>69105</t>
  </si>
  <si>
    <t>55659</t>
  </si>
  <si>
    <t>159100</t>
  </si>
  <si>
    <t>151091</t>
  </si>
  <si>
    <t>137976</t>
  </si>
  <si>
    <t>132264</t>
  </si>
  <si>
    <t>118707</t>
  </si>
  <si>
    <t>107963</t>
  </si>
  <si>
    <t>89273</t>
  </si>
  <si>
    <t>80974</t>
  </si>
  <si>
    <t>76825</t>
  </si>
  <si>
    <t>67210</t>
  </si>
  <si>
    <t>59006</t>
  </si>
  <si>
    <t>51663</t>
  </si>
  <si>
    <t>42447</t>
  </si>
  <si>
    <t>78927</t>
  </si>
  <si>
    <t>73700</t>
  </si>
  <si>
    <t>65692</t>
  </si>
  <si>
    <t>61628</t>
  </si>
  <si>
    <t>53646</t>
  </si>
  <si>
    <t>47020</t>
  </si>
  <si>
    <t>37673</t>
  </si>
  <si>
    <t>33849</t>
  </si>
  <si>
    <t>11725</t>
  </si>
  <si>
    <t>26809</t>
  </si>
  <si>
    <t>19729</t>
  </si>
  <si>
    <t>80173</t>
  </si>
  <si>
    <t>77391</t>
  </si>
  <si>
    <t>72284</t>
  </si>
  <si>
    <t>70636</t>
  </si>
  <si>
    <t>65061</t>
  </si>
  <si>
    <t>60943</t>
  </si>
  <si>
    <t>51600</t>
  </si>
  <si>
    <t>47125</t>
  </si>
  <si>
    <t>20997</t>
  </si>
  <si>
    <t>40401</t>
  </si>
  <si>
    <t>31934</t>
  </si>
  <si>
    <t>55537</t>
  </si>
  <si>
    <t>51753</t>
  </si>
  <si>
    <t>47844</t>
  </si>
  <si>
    <t>45018</t>
  </si>
  <si>
    <t>42798</t>
  </si>
  <si>
    <t>37175</t>
  </si>
  <si>
    <t>34670</t>
  </si>
  <si>
    <t>28253</t>
  </si>
  <si>
    <t>24550</t>
  </si>
  <si>
    <t>21983</t>
  </si>
  <si>
    <t>19771</t>
  </si>
  <si>
    <t>17285</t>
  </si>
  <si>
    <t>15514</t>
  </si>
  <si>
    <t>26101</t>
  </si>
  <si>
    <t>24172</t>
  </si>
  <si>
    <t>22046</t>
  </si>
  <si>
    <t>20461</t>
  </si>
  <si>
    <t>19426</t>
  </si>
  <si>
    <t>16433</t>
  </si>
  <si>
    <t>14851</t>
  </si>
  <si>
    <t>11975</t>
  </si>
  <si>
    <t>4480</t>
  </si>
  <si>
    <t>9102</t>
  </si>
  <si>
    <t>1045</t>
  </si>
  <si>
    <t>29436</t>
  </si>
  <si>
    <t>27581</t>
  </si>
  <si>
    <t>25798</t>
  </si>
  <si>
    <t>24557</t>
  </si>
  <si>
    <t>23372</t>
  </si>
  <si>
    <t>20742</t>
  </si>
  <si>
    <t>19819</t>
  </si>
  <si>
    <t>16278</t>
  </si>
  <si>
    <t>7272</t>
  </si>
  <si>
    <t>12881</t>
  </si>
  <si>
    <t>10240</t>
  </si>
  <si>
    <t>69778</t>
  </si>
  <si>
    <t>64110</t>
  </si>
  <si>
    <t>59308</t>
  </si>
  <si>
    <t>55421</t>
  </si>
  <si>
    <t>51020</t>
  </si>
  <si>
    <t>41775</t>
  </si>
  <si>
    <t>41972</t>
  </si>
  <si>
    <t>35458</t>
  </si>
  <si>
    <t>28948</t>
  </si>
  <si>
    <t>24330</t>
  </si>
  <si>
    <t>20896</t>
  </si>
  <si>
    <t>17876</t>
  </si>
  <si>
    <t>18996</t>
  </si>
  <si>
    <t>32659</t>
  </si>
  <si>
    <t>29698</t>
  </si>
  <si>
    <t>26956</t>
  </si>
  <si>
    <t>24698</t>
  </si>
  <si>
    <t>22460</t>
  </si>
  <si>
    <t>17360</t>
  </si>
  <si>
    <t>17396</t>
  </si>
  <si>
    <t>14338</t>
  </si>
  <si>
    <t>5496</t>
  </si>
  <si>
    <t>10085</t>
  </si>
  <si>
    <t>7026</t>
  </si>
  <si>
    <t>37119</t>
  </si>
  <si>
    <t>34412</t>
  </si>
  <si>
    <t>32352</t>
  </si>
  <si>
    <t>30723</t>
  </si>
  <si>
    <t>28560</t>
  </si>
  <si>
    <t>24415</t>
  </si>
  <si>
    <t>24576</t>
  </si>
  <si>
    <t>21120</t>
  </si>
  <si>
    <t>9049</t>
  </si>
  <si>
    <t>14245</t>
  </si>
  <si>
    <t>10850</t>
  </si>
  <si>
    <t>4743</t>
  </si>
  <si>
    <t>4532</t>
  </si>
  <si>
    <t>3927</t>
  </si>
  <si>
    <t>3243</t>
  </si>
  <si>
    <t>2823</t>
  </si>
  <si>
    <t>2705</t>
  </si>
  <si>
    <t>2276</t>
  </si>
  <si>
    <t>2090</t>
  </si>
  <si>
    <t>1974</t>
  </si>
  <si>
    <t>1879</t>
  </si>
  <si>
    <t>1706</t>
  </si>
  <si>
    <t>1287</t>
  </si>
  <si>
    <t>2105</t>
  </si>
  <si>
    <t>1902</t>
  </si>
  <si>
    <t>1523</t>
  </si>
  <si>
    <t>1237</t>
  </si>
  <si>
    <t>1102</t>
  </si>
  <si>
    <t>999</t>
  </si>
  <si>
    <t>872</t>
  </si>
  <si>
    <t>777</t>
  </si>
  <si>
    <t>719</t>
  </si>
  <si>
    <t>419</t>
  </si>
  <si>
    <t>2638</t>
  </si>
  <si>
    <t>2630</t>
  </si>
  <si>
    <t>2404</t>
  </si>
  <si>
    <t>2006</t>
  </si>
  <si>
    <t>1721</t>
  </si>
  <si>
    <t>1404</t>
  </si>
  <si>
    <t>1313</t>
  </si>
  <si>
    <t>1160</t>
  </si>
  <si>
    <t>868</t>
  </si>
  <si>
    <t>280806</t>
  </si>
  <si>
    <t>269692</t>
  </si>
  <si>
    <t>259149</t>
  </si>
  <si>
    <t>246449</t>
  </si>
  <si>
    <t>233841</t>
  </si>
  <si>
    <t>251498</t>
  </si>
  <si>
    <t>225067</t>
  </si>
  <si>
    <t>208894</t>
  </si>
  <si>
    <t>183463</t>
  </si>
  <si>
    <t>174069</t>
  </si>
  <si>
    <t>164832</t>
  </si>
  <si>
    <t>148197</t>
  </si>
  <si>
    <t>123261</t>
  </si>
  <si>
    <t>138602</t>
  </si>
  <si>
    <t>133478</t>
  </si>
  <si>
    <t>127575</t>
  </si>
  <si>
    <t>120427</t>
  </si>
  <si>
    <t>113983</t>
  </si>
  <si>
    <t>122471</t>
  </si>
  <si>
    <t>105820</t>
  </si>
  <si>
    <t>100085</t>
  </si>
  <si>
    <t>30036</t>
  </si>
  <si>
    <t>82328</t>
  </si>
  <si>
    <t>69094</t>
  </si>
  <si>
    <t>142204</t>
  </si>
  <si>
    <t>136214</t>
  </si>
  <si>
    <t>131574</t>
  </si>
  <si>
    <t>126022</t>
  </si>
  <si>
    <t>119858</t>
  </si>
  <si>
    <t>129027</t>
  </si>
  <si>
    <t>119247</t>
  </si>
  <si>
    <t>108809</t>
  </si>
  <si>
    <t>36053</t>
  </si>
  <si>
    <t>91741</t>
  </si>
  <si>
    <t>79103</t>
  </si>
  <si>
    <t>1716956</t>
  </si>
  <si>
    <t>1609979</t>
  </si>
  <si>
    <t>1505903</t>
  </si>
  <si>
    <t>1396791</t>
  </si>
  <si>
    <t>1294672</t>
  </si>
  <si>
    <t>1227267</t>
  </si>
  <si>
    <t>1127360</t>
  </si>
  <si>
    <t>1016575</t>
  </si>
  <si>
    <t>311873</t>
  </si>
  <si>
    <t>785456</t>
  </si>
  <si>
    <t>700195</t>
  </si>
  <si>
    <t>607364</t>
  </si>
  <si>
    <t>497869</t>
  </si>
  <si>
    <t>762549</t>
  </si>
  <si>
    <t>708593</t>
  </si>
  <si>
    <t>653740</t>
  </si>
  <si>
    <t>602256</t>
  </si>
  <si>
    <t>552585</t>
  </si>
  <si>
    <t>519644</t>
  </si>
  <si>
    <t>469610</t>
  </si>
  <si>
    <t>422542</t>
  </si>
  <si>
    <t>115300</t>
  </si>
  <si>
    <t>319635</t>
  </si>
  <si>
    <t>240938</t>
  </si>
  <si>
    <t>954407</t>
  </si>
  <si>
    <t>901386</t>
  </si>
  <si>
    <t>852163</t>
  </si>
  <si>
    <t>794535</t>
  </si>
  <si>
    <t>742087</t>
  </si>
  <si>
    <t>707623</t>
  </si>
  <si>
    <t>657750</t>
  </si>
  <si>
    <t>594033</t>
  </si>
  <si>
    <t>196573</t>
  </si>
  <si>
    <t>465821</t>
  </si>
  <si>
    <t>366426</t>
  </si>
  <si>
    <t>85,30</t>
  </si>
  <si>
    <t>82,35</t>
  </si>
  <si>
    <t>74,57</t>
  </si>
  <si>
    <t>72,96</t>
  </si>
  <si>
    <t>67,16</t>
  </si>
  <si>
    <t>58,3</t>
  </si>
  <si>
    <t>53,25</t>
  </si>
  <si>
    <t>54,41</t>
  </si>
  <si>
    <t>64,48</t>
  </si>
  <si>
    <t>40,9</t>
  </si>
  <si>
    <t>850723</t>
  </si>
  <si>
    <t>809428</t>
  </si>
  <si>
    <t>723077</t>
  </si>
  <si>
    <t>612896</t>
  </si>
  <si>
    <t>546634</t>
  </si>
  <si>
    <t>530197</t>
  </si>
  <si>
    <t>630928</t>
  </si>
  <si>
    <t>384907</t>
  </si>
  <si>
    <t>138553</t>
  </si>
  <si>
    <t>128790</t>
  </si>
  <si>
    <t>123040</t>
  </si>
  <si>
    <t>110910</t>
  </si>
  <si>
    <t>110990</t>
  </si>
  <si>
    <t>1031</t>
  </si>
  <si>
    <t>3851</t>
  </si>
  <si>
    <t>2018</t>
  </si>
  <si>
    <t>1410</t>
  </si>
  <si>
    <t>1025</t>
  </si>
  <si>
    <t>488</t>
  </si>
  <si>
    <t>50</t>
  </si>
  <si>
    <t>46</t>
  </si>
  <si>
    <t>75</t>
  </si>
  <si>
    <t>68</t>
  </si>
  <si>
    <t>66</t>
  </si>
  <si>
    <t>78</t>
  </si>
  <si>
    <t>59</t>
  </si>
  <si>
    <t>28,05</t>
  </si>
  <si>
    <t>0,26</t>
  </si>
  <si>
    <t>0,25</t>
  </si>
  <si>
    <t>0,23</t>
  </si>
  <si>
    <t>2,37</t>
  </si>
  <si>
    <t>10,09</t>
  </si>
  <si>
    <t>9,33</t>
  </si>
  <si>
    <t>10,15</t>
  </si>
  <si>
    <t>10,65</t>
  </si>
  <si>
    <t>10,07</t>
  </si>
  <si>
    <t>9,7</t>
  </si>
  <si>
    <t>6,63</t>
  </si>
  <si>
    <t>6,62</t>
  </si>
  <si>
    <t>5,21</t>
  </si>
  <si>
    <t>6,24</t>
  </si>
  <si>
    <t>9,57</t>
  </si>
  <si>
    <t>8,31</t>
  </si>
  <si>
    <t>7,26</t>
  </si>
  <si>
    <t>4,69</t>
  </si>
  <si>
    <t>4,81</t>
  </si>
  <si>
    <t>3,1</t>
  </si>
  <si>
    <t>4,8</t>
  </si>
  <si>
    <t>4,1</t>
  </si>
  <si>
    <t>Nombre d'abonnés</t>
  </si>
  <si>
    <t>501</t>
  </si>
  <si>
    <t>289</t>
  </si>
  <si>
    <t>1585</t>
  </si>
  <si>
    <r>
      <t xml:space="preserve">Incidence Fièvre et paludisme </t>
    </r>
    <r>
      <rPr>
        <b/>
        <sz val="10"/>
        <color indexed="10"/>
        <rFont val="Times New Roman"/>
        <family val="1"/>
      </rPr>
      <t xml:space="preserve"> </t>
    </r>
    <r>
      <rPr>
        <sz val="10"/>
        <rFont val="Times New Roman"/>
        <family val="1"/>
      </rPr>
      <t>(/1000) dont</t>
    </r>
  </si>
  <si>
    <t>Incidence Malnutrition protéino-calorique (/1000) dont</t>
  </si>
  <si>
    <t>85,65</t>
  </si>
  <si>
    <t>Indices généraux mensuels des prix à la consommation de Bamako</t>
  </si>
  <si>
    <r>
      <t>Source</t>
    </r>
    <r>
      <rPr>
        <sz val="12"/>
        <color indexed="10"/>
        <rFont val="Arial"/>
        <family val="2"/>
      </rPr>
      <t xml:space="preserve"> : INSTAT, CPS/ Education, CPS/Santé, SOTELMA, diverses publications</t>
    </r>
  </si>
  <si>
    <t xml:space="preserve">Taux d'urbanisation </t>
  </si>
  <si>
    <t>Années 2010: Base 100: 2008</t>
  </si>
  <si>
    <t>Années 1998 à 2009 : Base 100 : 1996</t>
  </si>
  <si>
    <t>Année 2010</t>
  </si>
  <si>
    <t>Année 2011</t>
  </si>
  <si>
    <t>1055;01</t>
  </si>
  <si>
    <t>43,9‰</t>
  </si>
  <si>
    <t>ND</t>
  </si>
  <si>
    <t>Taux de mortalité infantile/1000</t>
  </si>
  <si>
    <t>Taux de mortalité infanto-juvénile/1000</t>
  </si>
  <si>
    <t>Taux de mortalité maternelle/100000</t>
  </si>
  <si>
    <t>Taux de prévalence contraceptive (femme en union)(%)</t>
  </si>
  <si>
    <t>Taux de prévalence du VIH/SIDA/100</t>
  </si>
  <si>
    <t>Taux de couverture vaccinale des enfants de 12-23m (Rougeole)</t>
  </si>
  <si>
    <t>Taux d'insufisance pondérale chez les enfants moins de5 ans (%)</t>
  </si>
  <si>
    <t>Année 2012</t>
  </si>
  <si>
    <t>Année 2013</t>
  </si>
  <si>
    <t>92;2</t>
  </si>
  <si>
    <t>Année 2014</t>
  </si>
  <si>
    <t>CA (millions fcfa et 2008 et + en milliards)</t>
  </si>
  <si>
    <t>Prépayé</t>
  </si>
  <si>
    <t>Post payé</t>
  </si>
  <si>
    <t>Année 2015</t>
  </si>
  <si>
    <t>Année 2016</t>
  </si>
  <si>
    <t>Année 2017</t>
  </si>
  <si>
    <t>Année 2018</t>
  </si>
  <si>
    <t>Taux de mortalité infantile, moins de 5 ans (pour 1 000)</t>
  </si>
  <si>
    <t>..</t>
  </si>
  <si>
    <t>CSCOM ayant au moins un médecin</t>
  </si>
  <si>
    <t>Nombre de décès d’enfants de moins de 1 an</t>
  </si>
  <si>
    <t>Nombre de décès d’enfants de moins de 5 ans</t>
  </si>
  <si>
    <t>Nombre de décès maternels</t>
  </si>
  <si>
    <t>Nombre de décès néonataux</t>
  </si>
  <si>
    <t>Nouveaux cas d’infection par le VIH chez les adultes (15 ans et plus)</t>
  </si>
  <si>
    <t>Nouveau-nés présentant une insuffisance pondérale (% de naissances)</t>
  </si>
  <si>
    <t>Nouveaux cas d’infection par le VIH chez les adultes (15 ans et plus) et les enfants (0-14 ans)</t>
  </si>
  <si>
    <t>Nouveaux cas d’infection par le VIH chez les enfants (0-14 ans)</t>
  </si>
  <si>
    <t>Nouveaux-nés protégés contre le tétanos (%)</t>
  </si>
  <si>
    <t>Nombre de décès âgés de 10 à 14 ans</t>
  </si>
  <si>
    <t>Nombre de décès âgés de 15 à 19 ans</t>
  </si>
  <si>
    <t>Nombre de décès âgés de 20 à 24 ans</t>
  </si>
  <si>
    <t>Nombre de décès âgés de 5 à 9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</si>
</sst>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\ _F_-;\-* #,##0.00\ _F_-;_-* &quot;-&quot;??\ _F_-;_-@_-"/>
    <numFmt numFmtId="165" formatCode="0.0%"/>
    <numFmt numFmtId="166" formatCode="0.0"/>
    <numFmt numFmtId="167" formatCode="#,##0.0"/>
    <numFmt numFmtId="168" formatCode="_-* #,##0\ _F_-;\-* #,##0\ _F_-;_-* &quot;-&quot;??\ _F_-;_-@_-"/>
  </numFmts>
  <fonts count="28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4"/>
      <name val="Bookman Old Style"/>
      <family val="1"/>
    </font>
    <font>
      <sz val="10"/>
      <color indexed="10"/>
      <name val="Times New Roman"/>
      <family val="1"/>
    </font>
    <font>
      <sz val="8"/>
      <color indexed="81"/>
      <name val="Bookman Old Style"/>
      <family val="1"/>
    </font>
    <font>
      <i/>
      <sz val="10"/>
      <name val="Times New Roman"/>
      <family val="1"/>
    </font>
    <font>
      <u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60"/>
      <name val="Times New Roman"/>
      <family val="1"/>
    </font>
    <font>
      <sz val="11"/>
      <name val="Calibri"/>
      <family val="2"/>
    </font>
    <font>
      <b/>
      <sz val="10"/>
      <color indexed="10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7">
    <xf numFmtId="0" fontId="0" fillId="0" borderId="0" applyProtection="0">
      <protection locked="0"/>
    </xf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58"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1" fontId="4" fillId="0" borderId="0" xfId="0" applyNumberFormat="1" applyFont="1" applyProtection="1"/>
    <xf numFmtId="0" fontId="2" fillId="0" borderId="0" xfId="0" applyFont="1" applyProtection="1"/>
    <xf numFmtId="0" fontId="5" fillId="0" borderId="0" xfId="0" applyFont="1" applyProtection="1"/>
    <xf numFmtId="165" fontId="4" fillId="0" borderId="0" xfId="4" applyNumberFormat="1" applyFont="1"/>
    <xf numFmtId="0" fontId="6" fillId="0" borderId="0" xfId="0" applyFont="1" applyProtection="1"/>
    <xf numFmtId="0" fontId="7" fillId="0" borderId="0" xfId="0" applyFont="1" applyProtection="1"/>
    <xf numFmtId="9" fontId="6" fillId="0" borderId="0" xfId="4" applyFont="1"/>
    <xf numFmtId="166" fontId="6" fillId="0" borderId="0" xfId="0" applyNumberFormat="1" applyFont="1" applyProtection="1"/>
    <xf numFmtId="1" fontId="4" fillId="0" borderId="0" xfId="0" applyNumberFormat="1" applyFont="1" applyAlignment="1" applyProtection="1">
      <alignment horizontal="right"/>
    </xf>
    <xf numFmtId="166" fontId="4" fillId="0" borderId="0" xfId="0" applyNumberFormat="1" applyFont="1" applyProtection="1"/>
    <xf numFmtId="165" fontId="0" fillId="0" borderId="0" xfId="4" applyNumberFormat="1" applyFont="1"/>
    <xf numFmtId="165" fontId="6" fillId="0" borderId="0" xfId="4" applyNumberFormat="1" applyFont="1"/>
    <xf numFmtId="3" fontId="6" fillId="0" borderId="0" xfId="0" applyNumberFormat="1" applyFont="1" applyProtection="1"/>
    <xf numFmtId="0" fontId="6" fillId="0" borderId="0" xfId="0" applyFont="1" applyBorder="1" applyProtection="1"/>
    <xf numFmtId="1" fontId="6" fillId="0" borderId="0" xfId="0" applyNumberFormat="1" applyFont="1" applyProtection="1"/>
    <xf numFmtId="9" fontId="6" fillId="0" borderId="0" xfId="0" applyNumberFormat="1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left" indent="1"/>
    </xf>
    <xf numFmtId="0" fontId="7" fillId="0" borderId="0" xfId="0" applyFont="1" applyBorder="1" applyProtection="1"/>
    <xf numFmtId="166" fontId="7" fillId="0" borderId="0" xfId="0" applyNumberFormat="1" applyFont="1" applyProtection="1"/>
    <xf numFmtId="3" fontId="7" fillId="0" borderId="0" xfId="0" applyNumberFormat="1" applyFont="1" applyAlignment="1" applyProtection="1">
      <alignment horizontal="left"/>
    </xf>
    <xf numFmtId="3" fontId="6" fillId="0" borderId="0" xfId="0" applyNumberFormat="1" applyFont="1" applyBorder="1" applyAlignment="1" applyProtection="1">
      <alignment horizontal="left" indent="1"/>
    </xf>
    <xf numFmtId="3" fontId="6" fillId="0" borderId="0" xfId="0" applyNumberFormat="1" applyFont="1" applyAlignment="1" applyProtection="1">
      <alignment horizontal="left" indent="1"/>
    </xf>
    <xf numFmtId="166" fontId="5" fillId="0" borderId="0" xfId="0" applyNumberFormat="1" applyFont="1" applyProtection="1"/>
    <xf numFmtId="0" fontId="6" fillId="0" borderId="0" xfId="0" applyFont="1" applyBorder="1" applyAlignment="1" applyProtection="1">
      <alignment horizontal="left" indent="1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indent="1"/>
    </xf>
    <xf numFmtId="3" fontId="6" fillId="0" borderId="0" xfId="0" applyNumberFormat="1" applyFont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2"/>
    </xf>
    <xf numFmtId="10" fontId="6" fillId="0" borderId="0" xfId="0" applyNumberFormat="1" applyFont="1" applyProtection="1"/>
    <xf numFmtId="0" fontId="6" fillId="0" borderId="1" xfId="0" applyFont="1" applyBorder="1" applyProtection="1"/>
    <xf numFmtId="0" fontId="7" fillId="0" borderId="1" xfId="0" applyFont="1" applyBorder="1" applyProtection="1"/>
    <xf numFmtId="0" fontId="6" fillId="0" borderId="2" xfId="0" applyFont="1" applyBorder="1" applyProtection="1"/>
    <xf numFmtId="0" fontId="9" fillId="0" borderId="2" xfId="0" applyFont="1" applyBorder="1" applyProtection="1"/>
    <xf numFmtId="165" fontId="6" fillId="0" borderId="0" xfId="0" applyNumberFormat="1" applyFont="1" applyProtection="1"/>
    <xf numFmtId="0" fontId="6" fillId="0" borderId="0" xfId="0" applyFont="1" applyAlignment="1" applyProtection="1">
      <alignment horizontal="left" indent="2"/>
    </xf>
    <xf numFmtId="165" fontId="6" fillId="0" borderId="0" xfId="0" applyNumberFormat="1" applyFont="1" applyAlignment="1" applyProtection="1"/>
    <xf numFmtId="3" fontId="10" fillId="0" borderId="0" xfId="0" applyNumberFormat="1" applyFont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justify" vertical="top" wrapText="1"/>
    </xf>
    <xf numFmtId="3" fontId="6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13" fillId="0" borderId="0" xfId="0" applyFont="1" applyProtection="1"/>
    <xf numFmtId="3" fontId="6" fillId="0" borderId="0" xfId="0" applyNumberFormat="1" applyFont="1" applyAlignment="1" applyProtection="1"/>
    <xf numFmtId="3" fontId="6" fillId="0" borderId="0" xfId="0" applyNumberFormat="1" applyFont="1" applyAlignment="1" applyProtection="1">
      <alignment horizontal="right"/>
    </xf>
    <xf numFmtId="3" fontId="15" fillId="0" borderId="0" xfId="0" applyNumberFormat="1" applyFont="1" applyProtection="1"/>
    <xf numFmtId="165" fontId="6" fillId="0" borderId="0" xfId="0" applyNumberFormat="1" applyFont="1" applyBorder="1" applyAlignment="1" applyProtection="1">
      <alignment horizontal="right"/>
    </xf>
    <xf numFmtId="0" fontId="4" fillId="2" borderId="0" xfId="0" applyFont="1" applyFill="1" applyProtection="1"/>
    <xf numFmtId="166" fontId="7" fillId="0" borderId="0" xfId="0" applyNumberFormat="1" applyFont="1" applyBorder="1" applyAlignment="1" applyProtection="1">
      <alignment horizontal="center"/>
    </xf>
    <xf numFmtId="166" fontId="6" fillId="0" borderId="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165" fontId="7" fillId="0" borderId="0" xfId="0" applyNumberFormat="1" applyFont="1" applyProtection="1"/>
    <xf numFmtId="165" fontId="6" fillId="0" borderId="0" xfId="0" applyNumberFormat="1" applyFont="1" applyAlignment="1" applyProtection="1">
      <alignment horizontal="left" indent="2"/>
    </xf>
    <xf numFmtId="49" fontId="6" fillId="0" borderId="0" xfId="0" applyNumberFormat="1" applyFont="1" applyAlignment="1" applyProtection="1">
      <alignment horizontal="right"/>
    </xf>
    <xf numFmtId="167" fontId="6" fillId="0" borderId="0" xfId="0" applyNumberFormat="1" applyFont="1" applyAlignment="1" applyProtection="1">
      <alignment horizontal="right"/>
    </xf>
    <xf numFmtId="167" fontId="6" fillId="0" borderId="0" xfId="0" applyNumberFormat="1" applyFont="1" applyBorder="1" applyAlignment="1" applyProtection="1">
      <alignment horizontal="right"/>
    </xf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 indent="1"/>
    </xf>
    <xf numFmtId="0" fontId="6" fillId="0" borderId="0" xfId="0" applyFont="1" applyFill="1" applyAlignment="1" applyProtection="1">
      <alignment horizontal="left" indent="3"/>
    </xf>
    <xf numFmtId="0" fontId="6" fillId="0" borderId="0" xfId="0" applyFont="1" applyFill="1" applyAlignment="1" applyProtection="1">
      <alignment horizontal="left" indent="2"/>
    </xf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wrapText="1"/>
    </xf>
    <xf numFmtId="10" fontId="6" fillId="0" borderId="0" xfId="0" applyNumberFormat="1" applyFont="1" applyFill="1" applyProtection="1"/>
    <xf numFmtId="9" fontId="6" fillId="0" borderId="0" xfId="0" applyNumberFormat="1" applyFont="1" applyFill="1" applyProtection="1"/>
    <xf numFmtId="3" fontId="6" fillId="0" borderId="0" xfId="0" applyNumberFormat="1" applyFont="1" applyFill="1" applyBorder="1" applyProtection="1"/>
    <xf numFmtId="1" fontId="4" fillId="0" borderId="0" xfId="0" applyNumberFormat="1" applyFont="1" applyFill="1" applyProtection="1"/>
    <xf numFmtId="165" fontId="6" fillId="0" borderId="0" xfId="0" applyNumberFormat="1" applyFont="1" applyAlignment="1" applyProtection="1">
      <alignment horizontal="right"/>
    </xf>
    <xf numFmtId="3" fontId="7" fillId="0" borderId="0" xfId="0" applyNumberFormat="1" applyFont="1" applyAlignment="1" applyProtection="1"/>
    <xf numFmtId="165" fontId="4" fillId="0" borderId="0" xfId="4" applyNumberFormat="1" applyFont="1" applyAlignment="1"/>
    <xf numFmtId="0" fontId="0" fillId="0" borderId="0" xfId="0" applyAlignment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49" fontId="6" fillId="0" borderId="3" xfId="2" applyNumberFormat="1" applyFont="1" applyFill="1" applyBorder="1" applyAlignment="1">
      <alignment horizontal="right"/>
    </xf>
    <xf numFmtId="0" fontId="6" fillId="0" borderId="0" xfId="0" applyFont="1" applyFill="1" applyAlignment="1" applyProtection="1">
      <alignment horizontal="right"/>
    </xf>
    <xf numFmtId="167" fontId="6" fillId="0" borderId="0" xfId="0" applyNumberFormat="1" applyFont="1" applyFill="1" applyProtection="1"/>
    <xf numFmtId="3" fontId="6" fillId="0" borderId="0" xfId="0" applyNumberFormat="1" applyFont="1" applyFill="1" applyProtection="1"/>
    <xf numFmtId="3" fontId="6" fillId="0" borderId="0" xfId="0" applyNumberFormat="1" applyFont="1" applyFill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167" fontId="6" fillId="0" borderId="0" xfId="0" applyNumberFormat="1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indent="1"/>
    </xf>
    <xf numFmtId="0" fontId="6" fillId="0" borderId="2" xfId="0" applyFont="1" applyFill="1" applyBorder="1" applyProtection="1"/>
    <xf numFmtId="0" fontId="7" fillId="0" borderId="0" xfId="0" applyFont="1" applyAlignment="1" applyProtection="1">
      <alignment horizontal="right"/>
    </xf>
    <xf numFmtId="10" fontId="6" fillId="0" borderId="0" xfId="0" applyNumberFormat="1" applyFont="1" applyFill="1" applyAlignment="1" applyProtection="1">
      <alignment horizontal="right"/>
    </xf>
    <xf numFmtId="165" fontId="6" fillId="0" borderId="0" xfId="0" applyNumberFormat="1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 wrapText="1"/>
    </xf>
    <xf numFmtId="165" fontId="4" fillId="0" borderId="0" xfId="4" applyNumberFormat="1" applyFont="1" applyAlignment="1" applyProtection="1"/>
    <xf numFmtId="3" fontId="4" fillId="0" borderId="0" xfId="4" applyNumberFormat="1" applyFont="1" applyAlignment="1"/>
    <xf numFmtId="166" fontId="6" fillId="0" borderId="0" xfId="0" applyNumberFormat="1" applyFont="1" applyBorder="1" applyAlignment="1" applyProtection="1">
      <alignment vertical="center" wrapText="1"/>
    </xf>
    <xf numFmtId="166" fontId="6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Protection="1"/>
    <xf numFmtId="0" fontId="6" fillId="3" borderId="0" xfId="0" applyFont="1" applyFill="1" applyBorder="1" applyAlignment="1" applyProtection="1">
      <alignment wrapText="1"/>
    </xf>
    <xf numFmtId="166" fontId="6" fillId="3" borderId="0" xfId="0" applyNumberFormat="1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right"/>
    </xf>
    <xf numFmtId="0" fontId="4" fillId="3" borderId="0" xfId="0" applyFont="1" applyFill="1" applyProtection="1"/>
    <xf numFmtId="0" fontId="6" fillId="3" borderId="0" xfId="0" applyFont="1" applyFill="1" applyProtection="1"/>
    <xf numFmtId="0" fontId="6" fillId="3" borderId="0" xfId="0" applyFont="1" applyFill="1" applyBorder="1" applyProtection="1"/>
    <xf numFmtId="3" fontId="23" fillId="0" borderId="0" xfId="0" applyNumberFormat="1" applyFont="1" applyProtection="1"/>
    <xf numFmtId="0" fontId="24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166" fontId="6" fillId="0" borderId="0" xfId="0" applyNumberFormat="1" applyFont="1" applyBorder="1" applyProtection="1">
      <protection locked="0"/>
    </xf>
    <xf numFmtId="166" fontId="6" fillId="0" borderId="0" xfId="0" applyNumberFormat="1" applyFont="1" applyBorder="1" applyProtection="1"/>
    <xf numFmtId="168" fontId="6" fillId="0" borderId="0" xfId="1" applyNumberFormat="1" applyFont="1" applyProtection="1"/>
    <xf numFmtId="2" fontId="6" fillId="0" borderId="0" xfId="0" applyNumberFormat="1" applyFont="1" applyProtection="1"/>
    <xf numFmtId="0" fontId="4" fillId="0" borderId="0" xfId="0" applyFont="1" applyProtection="1"/>
    <xf numFmtId="0" fontId="7" fillId="0" borderId="0" xfId="0" applyFont="1" applyAlignment="1" applyProtection="1">
      <alignment wrapText="1"/>
    </xf>
    <xf numFmtId="0" fontId="4" fillId="0" borderId="0" xfId="0" applyFont="1" applyBorder="1" applyProtection="1"/>
    <xf numFmtId="0" fontId="26" fillId="0" borderId="0" xfId="5" applyBorder="1" applyAlignment="1"/>
    <xf numFmtId="49" fontId="27" fillId="0" borderId="0" xfId="5" applyNumberFormat="1" applyFont="1" applyBorder="1" applyAlignment="1">
      <alignment horizontal="left" vertical="center"/>
    </xf>
    <xf numFmtId="166" fontId="6" fillId="0" borderId="0" xfId="0" applyNumberFormat="1" applyFont="1" applyFill="1" applyBorder="1" applyAlignment="1" applyProtection="1">
      <alignment horizontal="right" vertical="center" wrapText="1"/>
    </xf>
    <xf numFmtId="166" fontId="4" fillId="0" borderId="0" xfId="0" applyNumberFormat="1" applyFont="1" applyAlignment="1" applyProtection="1">
      <alignment horizontal="right"/>
    </xf>
    <xf numFmtId="166" fontId="7" fillId="0" borderId="0" xfId="0" applyNumberFormat="1" applyFont="1" applyBorder="1" applyAlignment="1" applyProtection="1">
      <alignment horizontal="right"/>
    </xf>
    <xf numFmtId="0" fontId="7" fillId="5" borderId="0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right"/>
    </xf>
    <xf numFmtId="0" fontId="7" fillId="0" borderId="0" xfId="0" applyFont="1" applyProtection="1"/>
    <xf numFmtId="0" fontId="7" fillId="0" borderId="0" xfId="0" applyFont="1" applyProtection="1"/>
    <xf numFmtId="0" fontId="1" fillId="0" borderId="0" xfId="0" applyFont="1" applyProtection="1"/>
    <xf numFmtId="1" fontId="0" fillId="0" borderId="0" xfId="0" applyNumberFormat="1" applyProtection="1"/>
    <xf numFmtId="165" fontId="6" fillId="0" borderId="0" xfId="4" applyNumberFormat="1" applyFont="1" applyAlignment="1" applyProtection="1">
      <alignment horizontal="left" indent="1"/>
    </xf>
    <xf numFmtId="0" fontId="7" fillId="0" borderId="0" xfId="0" applyFont="1" applyProtection="1"/>
    <xf numFmtId="0" fontId="7" fillId="0" borderId="0" xfId="0" applyNumberFormat="1" applyFont="1" applyProtection="1"/>
    <xf numFmtId="0" fontId="7" fillId="0" borderId="0" xfId="0" applyNumberFormat="1" applyFont="1" applyAlignment="1" applyProtection="1"/>
    <xf numFmtId="3" fontId="1" fillId="0" borderId="0" xfId="0" applyNumberFormat="1" applyFont="1" applyProtection="1"/>
    <xf numFmtId="9" fontId="6" fillId="0" borderId="0" xfId="4" applyFont="1" applyAlignment="1" applyProtection="1">
      <alignment horizontal="left" indent="1"/>
    </xf>
    <xf numFmtId="9" fontId="6" fillId="0" borderId="0" xfId="4" applyFont="1" applyAlignment="1" applyProtection="1">
      <alignment horizontal="left" indent="2"/>
    </xf>
    <xf numFmtId="3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3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49" fontId="6" fillId="0" borderId="3" xfId="2" applyNumberFormat="1" applyFont="1" applyFill="1" applyBorder="1" applyAlignment="1">
      <alignment horizontal="right" vertical="center"/>
    </xf>
    <xf numFmtId="10" fontId="6" fillId="0" borderId="0" xfId="0" applyNumberFormat="1" applyFont="1" applyFill="1" applyAlignment="1" applyProtection="1">
      <alignment horizontal="right" vertical="center"/>
    </xf>
    <xf numFmtId="3" fontId="6" fillId="0" borderId="0" xfId="0" applyNumberFormat="1" applyFont="1" applyBorder="1" applyAlignment="1" applyProtection="1">
      <alignment horizontal="right"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right" vertical="center"/>
    </xf>
    <xf numFmtId="3" fontId="1" fillId="0" borderId="0" xfId="3" applyNumberFormat="1" applyAlignment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7" fillId="0" borderId="0" xfId="0" applyFont="1" applyProtection="1"/>
    <xf numFmtId="0" fontId="7" fillId="4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4" fillId="0" borderId="0" xfId="0" applyFont="1" applyProtection="1"/>
  </cellXfs>
  <cellStyles count="7">
    <cellStyle name="Milliers" xfId="1" builtinId="3"/>
    <cellStyle name="Milliers 2" xfId="6"/>
    <cellStyle name="Normal" xfId="0" builtinId="0"/>
    <cellStyle name="Normal 2" xfId="5"/>
    <cellStyle name="Normal_Feuil2" xfId="2"/>
    <cellStyle name="Normal_Santé" xfId="3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85725</xdr:rowOff>
    </xdr:from>
    <xdr:to>
      <xdr:col>6</xdr:col>
      <xdr:colOff>428625</xdr:colOff>
      <xdr:row>4</xdr:row>
      <xdr:rowOff>28575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8175" y="247650"/>
          <a:ext cx="3448050" cy="4286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CA" sz="28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Ce compte contient </a:t>
          </a:r>
        </a:p>
      </xdr:txBody>
    </xdr:sp>
    <xdr:clientData/>
  </xdr:twoCellAnchor>
  <xdr:twoCellAnchor>
    <xdr:from>
      <xdr:col>1</xdr:col>
      <xdr:colOff>19050</xdr:colOff>
      <xdr:row>6</xdr:row>
      <xdr:rowOff>38100</xdr:rowOff>
    </xdr:from>
    <xdr:to>
      <xdr:col>7</xdr:col>
      <xdr:colOff>95250</xdr:colOff>
      <xdr:row>8</xdr:row>
      <xdr:rowOff>142875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8650" y="1009650"/>
          <a:ext cx="3733800" cy="4286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CA" sz="28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quelques éléments de</a:t>
          </a:r>
        </a:p>
      </xdr:txBody>
    </xdr:sp>
    <xdr:clientData/>
  </xdr:twoCellAnchor>
  <xdr:twoCellAnchor>
    <xdr:from>
      <xdr:col>1</xdr:col>
      <xdr:colOff>47625</xdr:colOff>
      <xdr:row>11</xdr:row>
      <xdr:rowOff>76200</xdr:rowOff>
    </xdr:from>
    <xdr:to>
      <xdr:col>5</xdr:col>
      <xdr:colOff>247650</xdr:colOff>
      <xdr:row>14</xdr:row>
      <xdr:rowOff>19050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7225" y="1857375"/>
          <a:ext cx="2638425" cy="4286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CA" sz="28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bien-être social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H33"/>
  <sheetViews>
    <sheetView topLeftCell="B1" workbookViewId="0">
      <selection activeCell="A23" sqref="A23"/>
    </sheetView>
  </sheetViews>
  <sheetFormatPr baseColWidth="10" defaultColWidth="9.109375" defaultRowHeight="13.2" x14ac:dyDescent="0.25"/>
  <sheetData>
    <row r="2" spans="1:8" x14ac:dyDescent="0.25">
      <c r="A2" s="2"/>
      <c r="E2" s="13"/>
    </row>
    <row r="3" spans="1:8" x14ac:dyDescent="0.25">
      <c r="A3" s="2"/>
      <c r="B3" s="2"/>
      <c r="C3" s="2"/>
      <c r="D3" s="2"/>
      <c r="E3" s="4"/>
    </row>
    <row r="4" spans="1:8" x14ac:dyDescent="0.25">
      <c r="A4" s="2"/>
      <c r="B4" s="2"/>
      <c r="C4" s="2"/>
      <c r="D4" s="2"/>
      <c r="E4" s="4"/>
    </row>
    <row r="5" spans="1:8" x14ac:dyDescent="0.25">
      <c r="A5" s="2"/>
      <c r="B5" s="2"/>
      <c r="C5" s="2"/>
      <c r="D5" s="2"/>
      <c r="E5" s="4"/>
    </row>
    <row r="6" spans="1:8" x14ac:dyDescent="0.25">
      <c r="A6" s="2"/>
      <c r="B6" s="2"/>
      <c r="C6" s="2"/>
      <c r="D6" s="2"/>
      <c r="E6" s="4"/>
    </row>
    <row r="7" spans="1:8" x14ac:dyDescent="0.25">
      <c r="A7" s="2"/>
      <c r="B7" s="2"/>
      <c r="C7" s="2"/>
      <c r="D7" s="2"/>
      <c r="E7" s="4"/>
    </row>
    <row r="8" spans="1:8" x14ac:dyDescent="0.25">
      <c r="A8" s="2"/>
      <c r="B8" s="2"/>
      <c r="C8" s="2"/>
      <c r="D8" s="2"/>
      <c r="E8" s="4"/>
      <c r="F8" s="13"/>
      <c r="G8" s="13"/>
      <c r="H8" s="13"/>
    </row>
    <row r="9" spans="1:8" x14ac:dyDescent="0.25">
      <c r="A9" s="2"/>
      <c r="B9" s="2"/>
      <c r="C9" s="2"/>
      <c r="D9" s="2"/>
      <c r="E9" s="4"/>
    </row>
    <row r="10" spans="1:8" x14ac:dyDescent="0.25">
      <c r="A10" s="2"/>
      <c r="B10" s="2"/>
      <c r="C10" s="6"/>
      <c r="D10" s="2"/>
      <c r="E10" s="4"/>
      <c r="F10" s="6"/>
    </row>
    <row r="11" spans="1:8" x14ac:dyDescent="0.25">
      <c r="A11" s="2"/>
      <c r="B11" s="2"/>
      <c r="C11" s="2"/>
      <c r="D11" s="2"/>
      <c r="E11" s="4"/>
    </row>
    <row r="12" spans="1:8" x14ac:dyDescent="0.25">
      <c r="A12" s="2"/>
      <c r="B12" s="2"/>
      <c r="C12" s="2"/>
      <c r="D12" s="2"/>
      <c r="E12" s="4"/>
    </row>
    <row r="13" spans="1:8" x14ac:dyDescent="0.25">
      <c r="A13" s="2"/>
      <c r="B13" s="2"/>
      <c r="C13" s="2"/>
      <c r="D13" s="2"/>
      <c r="E13" s="4"/>
    </row>
    <row r="14" spans="1:8" x14ac:dyDescent="0.25">
      <c r="A14" s="2"/>
      <c r="B14" s="2"/>
      <c r="C14" s="2"/>
      <c r="D14" s="2"/>
      <c r="E14" s="4"/>
    </row>
    <row r="15" spans="1:8" x14ac:dyDescent="0.25">
      <c r="A15" s="2"/>
      <c r="B15" s="2"/>
      <c r="C15" s="2"/>
      <c r="D15" s="2"/>
      <c r="E15" s="4"/>
      <c r="F15" s="13"/>
      <c r="G15" s="13"/>
    </row>
    <row r="16" spans="1:8" x14ac:dyDescent="0.25">
      <c r="A16" s="2"/>
      <c r="B16" s="2"/>
      <c r="C16" s="2"/>
      <c r="D16" s="2"/>
      <c r="E16" s="4"/>
    </row>
    <row r="17" spans="1:7" x14ac:dyDescent="0.25">
      <c r="A17" s="2"/>
      <c r="B17" s="2"/>
      <c r="C17" s="6"/>
      <c r="D17" s="2"/>
      <c r="E17" s="4"/>
      <c r="F17" s="6"/>
    </row>
    <row r="18" spans="1:7" x14ac:dyDescent="0.25">
      <c r="A18" s="2"/>
      <c r="B18" s="2"/>
      <c r="C18" s="2"/>
      <c r="D18" s="2"/>
      <c r="E18" s="4"/>
    </row>
    <row r="19" spans="1:7" x14ac:dyDescent="0.25">
      <c r="A19" s="2"/>
      <c r="B19" s="2"/>
      <c r="C19" s="2"/>
      <c r="D19" s="2"/>
      <c r="E19" s="4"/>
    </row>
    <row r="20" spans="1:7" x14ac:dyDescent="0.25">
      <c r="A20" s="2"/>
      <c r="B20" s="2"/>
      <c r="C20" s="6"/>
      <c r="D20" s="2"/>
      <c r="E20" s="4"/>
    </row>
    <row r="21" spans="1:7" x14ac:dyDescent="0.25">
      <c r="A21" s="2"/>
      <c r="B21" s="2"/>
      <c r="C21" s="2"/>
      <c r="D21" s="2"/>
      <c r="E21" s="4"/>
    </row>
    <row r="22" spans="1:7" x14ac:dyDescent="0.25">
      <c r="A22" s="2"/>
      <c r="B22" s="2"/>
      <c r="C22" s="2"/>
      <c r="D22" s="2"/>
      <c r="E22" s="4"/>
    </row>
    <row r="23" spans="1:7" x14ac:dyDescent="0.25">
      <c r="A23" s="2"/>
      <c r="B23" s="2"/>
      <c r="C23" s="2"/>
      <c r="D23" s="2"/>
      <c r="E23" s="4"/>
    </row>
    <row r="24" spans="1:7" x14ac:dyDescent="0.25">
      <c r="A24" s="2"/>
      <c r="B24" s="2"/>
      <c r="C24" s="6"/>
      <c r="D24" s="6"/>
      <c r="E24" s="4"/>
      <c r="F24" s="6"/>
      <c r="G24" s="6"/>
    </row>
    <row r="25" spans="1:7" x14ac:dyDescent="0.25">
      <c r="A25" s="2"/>
      <c r="B25" s="2"/>
      <c r="C25" s="2"/>
      <c r="D25" s="2"/>
      <c r="E25" s="4"/>
    </row>
    <row r="26" spans="1:7" x14ac:dyDescent="0.25">
      <c r="A26" s="2"/>
      <c r="B26" s="2"/>
      <c r="C26" s="2"/>
      <c r="D26" s="2"/>
      <c r="E26" s="4"/>
    </row>
    <row r="27" spans="1:7" x14ac:dyDescent="0.25">
      <c r="A27" s="2"/>
      <c r="B27" s="2"/>
      <c r="C27" s="2"/>
      <c r="D27" s="2"/>
      <c r="E27" s="4"/>
    </row>
    <row r="28" spans="1:7" x14ac:dyDescent="0.25">
      <c r="A28" s="2"/>
      <c r="B28" s="2"/>
      <c r="C28" s="2"/>
      <c r="D28" s="2"/>
      <c r="E28" s="4"/>
    </row>
    <row r="29" spans="1:7" x14ac:dyDescent="0.25">
      <c r="A29" s="2"/>
      <c r="B29" s="2"/>
      <c r="C29" s="2"/>
      <c r="D29" s="2"/>
      <c r="E29" s="4"/>
    </row>
    <row r="30" spans="1:7" ht="15" x14ac:dyDescent="0.25">
      <c r="A30" s="2"/>
      <c r="B30" s="51" t="s">
        <v>1422</v>
      </c>
      <c r="C30" s="2"/>
      <c r="D30" s="2"/>
      <c r="E30" s="1"/>
    </row>
    <row r="31" spans="1:7" x14ac:dyDescent="0.25">
      <c r="A31" s="2"/>
      <c r="B31" s="2"/>
      <c r="C31" s="6"/>
      <c r="D31" s="6"/>
      <c r="E31" s="1"/>
      <c r="F31" s="6"/>
    </row>
    <row r="32" spans="1:7" x14ac:dyDescent="0.25">
      <c r="A32" s="2"/>
    </row>
    <row r="33" spans="1:1" x14ac:dyDescent="0.25">
      <c r="A33" s="2"/>
    </row>
  </sheetData>
  <customSheetViews>
    <customSheetView guid="{0A7E1136-5040-473C-AA96-D25ADB173731}" showRuler="0" topLeftCell="B1">
      <selection activeCell="J9" sqref="J9:J10"/>
      <pageMargins left="0.78740157499999996" right="0.78740157499999996" top="0.984251969" bottom="0.984251969" header="0.5" footer="0.5"/>
      <pageSetup orientation="portrait" r:id="rId1"/>
      <headerFooter alignWithMargins="0"/>
    </customSheetView>
    <customSheetView guid="{E71F7A86-BDE9-40B2-A296-8342ABE0EBAC}" showRuler="0" topLeftCell="B1">
      <selection activeCell="H17" sqref="H17"/>
      <pageMargins left="0.78740157499999996" right="0.78740157499999996" top="0.984251969" bottom="0.984251969" header="0.5" footer="0.5"/>
      <pageSetup orientation="portrait" r:id="rId2"/>
      <headerFooter alignWithMargins="0"/>
    </customSheetView>
  </customSheetViews>
  <phoneticPr fontId="8" type="noConversion"/>
  <pageMargins left="0.78740157499999996" right="0.78740157499999996" top="0.984251969" bottom="0.984251969" header="0.5" footer="0.5"/>
  <pageSetup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I7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baseColWidth="10" defaultColWidth="9.109375" defaultRowHeight="13.2" x14ac:dyDescent="0.25"/>
  <cols>
    <col min="1" max="1" width="39" style="15" bestFit="1" customWidth="1"/>
    <col min="2" max="2" width="5" style="15" bestFit="1" customWidth="1"/>
    <col min="3" max="4" width="5.44140625" style="15" bestFit="1" customWidth="1"/>
    <col min="5" max="5" width="6.5546875" style="15" bestFit="1" customWidth="1"/>
    <col min="6" max="9" width="5.6640625" style="15" bestFit="1" customWidth="1"/>
    <col min="10" max="10" width="8.44140625" style="15" bestFit="1" customWidth="1"/>
    <col min="11" max="13" width="5.6640625" style="15" bestFit="1" customWidth="1"/>
    <col min="14" max="14" width="7.44140625" style="15" bestFit="1" customWidth="1"/>
    <col min="15" max="15" width="6" style="15" bestFit="1" customWidth="1"/>
    <col min="16" max="16" width="5.6640625" style="15" bestFit="1" customWidth="1"/>
    <col min="17" max="19" width="7.88671875" style="15" bestFit="1" customWidth="1"/>
    <col min="20" max="26" width="5.6640625" style="15" bestFit="1" customWidth="1"/>
    <col min="27" max="53" width="5.44140625" style="15" bestFit="1" customWidth="1"/>
    <col min="54" max="58" width="5.44140625" bestFit="1" customWidth="1"/>
    <col min="59" max="63" width="4.88671875" bestFit="1" customWidth="1"/>
    <col min="64" max="87" width="11.44140625" customWidth="1"/>
    <col min="88" max="16384" width="9.109375" style="15"/>
  </cols>
  <sheetData>
    <row r="1" spans="1:63" s="134" customFormat="1" x14ac:dyDescent="0.25">
      <c r="B1" s="134">
        <v>2021</v>
      </c>
      <c r="C1" s="134">
        <v>2020</v>
      </c>
      <c r="D1" s="134">
        <v>2019</v>
      </c>
      <c r="E1" s="134">
        <v>2018</v>
      </c>
      <c r="F1" s="134">
        <v>2017</v>
      </c>
      <c r="G1" s="134">
        <v>2016</v>
      </c>
      <c r="H1" s="134">
        <v>2015</v>
      </c>
      <c r="I1" s="134">
        <v>2014</v>
      </c>
      <c r="J1" s="134">
        <v>2013</v>
      </c>
      <c r="K1" s="134">
        <v>2012</v>
      </c>
      <c r="L1" s="134">
        <v>2011</v>
      </c>
      <c r="M1" s="134">
        <v>2010</v>
      </c>
      <c r="N1" s="134">
        <v>2009</v>
      </c>
      <c r="O1" s="135">
        <v>2008</v>
      </c>
      <c r="P1" s="135">
        <v>2007</v>
      </c>
      <c r="Q1" s="135">
        <v>2006</v>
      </c>
      <c r="R1" s="135">
        <v>2005</v>
      </c>
      <c r="S1" s="135">
        <v>2004</v>
      </c>
      <c r="T1" s="135">
        <f>S1-1</f>
        <v>2003</v>
      </c>
      <c r="U1" s="135">
        <f>T1-1</f>
        <v>2002</v>
      </c>
      <c r="V1" s="135">
        <f t="shared" ref="V1:BF1" si="0">U1-1</f>
        <v>2001</v>
      </c>
      <c r="W1" s="135">
        <f>V1-1</f>
        <v>2000</v>
      </c>
      <c r="X1" s="135">
        <f t="shared" si="0"/>
        <v>1999</v>
      </c>
      <c r="Y1" s="135">
        <f t="shared" si="0"/>
        <v>1998</v>
      </c>
      <c r="Z1" s="135">
        <f t="shared" si="0"/>
        <v>1997</v>
      </c>
      <c r="AA1" s="135">
        <f t="shared" si="0"/>
        <v>1996</v>
      </c>
      <c r="AB1" s="135">
        <f t="shared" si="0"/>
        <v>1995</v>
      </c>
      <c r="AC1" s="135">
        <f t="shared" si="0"/>
        <v>1994</v>
      </c>
      <c r="AD1" s="135">
        <f t="shared" si="0"/>
        <v>1993</v>
      </c>
      <c r="AE1" s="135">
        <f t="shared" si="0"/>
        <v>1992</v>
      </c>
      <c r="AF1" s="135">
        <f t="shared" si="0"/>
        <v>1991</v>
      </c>
      <c r="AG1" s="135">
        <f>AF1-1</f>
        <v>1990</v>
      </c>
      <c r="AH1" s="135">
        <f t="shared" si="0"/>
        <v>1989</v>
      </c>
      <c r="AI1" s="135">
        <f t="shared" si="0"/>
        <v>1988</v>
      </c>
      <c r="AJ1" s="135">
        <f t="shared" si="0"/>
        <v>1987</v>
      </c>
      <c r="AK1" s="135">
        <f t="shared" si="0"/>
        <v>1986</v>
      </c>
      <c r="AL1" s="135">
        <f t="shared" si="0"/>
        <v>1985</v>
      </c>
      <c r="AM1" s="135">
        <f t="shared" si="0"/>
        <v>1984</v>
      </c>
      <c r="AN1" s="135">
        <f t="shared" si="0"/>
        <v>1983</v>
      </c>
      <c r="AO1" s="135">
        <f t="shared" si="0"/>
        <v>1982</v>
      </c>
      <c r="AP1" s="135">
        <f t="shared" si="0"/>
        <v>1981</v>
      </c>
      <c r="AQ1" s="135">
        <f t="shared" si="0"/>
        <v>1980</v>
      </c>
      <c r="AR1" s="135">
        <f t="shared" si="0"/>
        <v>1979</v>
      </c>
      <c r="AS1" s="135">
        <f>AR1-1</f>
        <v>1978</v>
      </c>
      <c r="AT1" s="135">
        <f t="shared" si="0"/>
        <v>1977</v>
      </c>
      <c r="AU1" s="135">
        <f t="shared" si="0"/>
        <v>1976</v>
      </c>
      <c r="AV1" s="135">
        <f t="shared" si="0"/>
        <v>1975</v>
      </c>
      <c r="AW1" s="135">
        <f t="shared" si="0"/>
        <v>1974</v>
      </c>
      <c r="AX1" s="135">
        <f t="shared" si="0"/>
        <v>1973</v>
      </c>
      <c r="AY1" s="135">
        <f t="shared" si="0"/>
        <v>1972</v>
      </c>
      <c r="AZ1" s="135">
        <f t="shared" si="0"/>
        <v>1971</v>
      </c>
      <c r="BA1" s="135">
        <f t="shared" si="0"/>
        <v>1970</v>
      </c>
      <c r="BB1" s="135">
        <f t="shared" si="0"/>
        <v>1969</v>
      </c>
      <c r="BC1" s="135">
        <f t="shared" si="0"/>
        <v>1968</v>
      </c>
      <c r="BD1" s="135">
        <f t="shared" si="0"/>
        <v>1967</v>
      </c>
      <c r="BE1" s="135">
        <f t="shared" si="0"/>
        <v>1966</v>
      </c>
      <c r="BF1" s="135">
        <f t="shared" si="0"/>
        <v>1965</v>
      </c>
      <c r="BG1" s="135"/>
    </row>
    <row r="2" spans="1:63" x14ac:dyDescent="0.25"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130"/>
    </row>
    <row r="3" spans="1:63" x14ac:dyDescent="0.25">
      <c r="A3" s="15" t="s">
        <v>0</v>
      </c>
      <c r="E3" s="136">
        <v>19418.097000000002</v>
      </c>
      <c r="F3" s="136">
        <v>8874.2860000000001</v>
      </c>
      <c r="G3" s="130">
        <v>18343</v>
      </c>
      <c r="H3" s="130">
        <v>17819</v>
      </c>
      <c r="I3" s="130">
        <v>17308</v>
      </c>
      <c r="J3" s="130">
        <v>16808</v>
      </c>
      <c r="K3" s="15">
        <v>15979.499</v>
      </c>
      <c r="L3" s="15">
        <v>15514.591</v>
      </c>
      <c r="M3" s="15">
        <v>15049.352999999999</v>
      </c>
      <c r="N3" s="15">
        <v>14581.429</v>
      </c>
      <c r="O3" s="15">
        <v>14113.576999999999</v>
      </c>
      <c r="P3" s="15">
        <v>13651.464</v>
      </c>
      <c r="Q3" s="15">
        <v>13203.378000000001</v>
      </c>
      <c r="R3" s="15">
        <v>12775.516</v>
      </c>
      <c r="S3" s="15">
        <v>12369.07</v>
      </c>
      <c r="T3" s="15">
        <v>11982.695</v>
      </c>
      <c r="U3" s="15">
        <v>11616.887000000001</v>
      </c>
      <c r="V3" s="15">
        <v>11271.6</v>
      </c>
      <c r="W3" s="15">
        <v>10946.445</v>
      </c>
      <c r="X3" s="15">
        <v>10642.936</v>
      </c>
      <c r="Y3" s="15">
        <v>10360.561</v>
      </c>
      <c r="Z3" s="15">
        <v>10094.368</v>
      </c>
      <c r="AA3" s="15">
        <v>9837.5709999999999</v>
      </c>
      <c r="AB3" s="15">
        <v>9585.6530000000002</v>
      </c>
      <c r="AC3" s="15">
        <v>9334.8799999999992</v>
      </c>
      <c r="AD3" s="15">
        <v>9087.1759999999995</v>
      </c>
      <c r="AE3" s="15">
        <v>8850.3340000000007</v>
      </c>
      <c r="AF3" s="15">
        <v>8635.527</v>
      </c>
      <c r="AG3" s="15">
        <v>8449.9130000000005</v>
      </c>
      <c r="AH3" s="15">
        <v>8296.9150000000009</v>
      </c>
      <c r="AI3" s="15">
        <v>8171.5219999999999</v>
      </c>
      <c r="AJ3" s="15">
        <v>8062.2190000000001</v>
      </c>
      <c r="AK3" s="15">
        <v>7952.8649999999998</v>
      </c>
      <c r="AL3" s="15">
        <v>7831.8890000000001</v>
      </c>
      <c r="AM3" s="15">
        <v>7694.8549999999996</v>
      </c>
      <c r="AN3" s="15">
        <v>7545.1660000000002</v>
      </c>
      <c r="AO3" s="15">
        <v>7388.6679999999997</v>
      </c>
      <c r="AP3" s="15">
        <v>7234.7280000000001</v>
      </c>
      <c r="AQ3" s="15">
        <v>7090.1260000000002</v>
      </c>
      <c r="AR3" s="15">
        <v>6956.402</v>
      </c>
      <c r="AS3" s="15">
        <v>6831.085</v>
      </c>
      <c r="AT3" s="15">
        <v>6712.2669999999998</v>
      </c>
      <c r="AU3" s="15">
        <v>6596.7280000000001</v>
      </c>
      <c r="AV3" s="15">
        <v>6482.2780000000002</v>
      </c>
      <c r="AW3" s="15">
        <v>6368.348</v>
      </c>
      <c r="AX3" s="15">
        <v>6256.1869999999999</v>
      </c>
      <c r="AY3" s="15">
        <v>6147.4579999999996</v>
      </c>
      <c r="AZ3" s="15">
        <v>6044.53</v>
      </c>
      <c r="BA3" s="15">
        <v>5949.0450000000001</v>
      </c>
      <c r="BB3" s="15">
        <v>5861.4120000000003</v>
      </c>
      <c r="BC3" s="15">
        <v>5780.835</v>
      </c>
      <c r="BD3" s="15">
        <v>5706.1989999999996</v>
      </c>
      <c r="BE3" s="15">
        <v>5635.8590000000004</v>
      </c>
      <c r="BF3" s="15">
        <v>5568.4840000000004</v>
      </c>
      <c r="BG3" s="15">
        <v>5503.7520000000004</v>
      </c>
      <c r="BH3" s="15">
        <v>5441.6130000000003</v>
      </c>
      <c r="BI3" s="15">
        <v>5381.3680000000004</v>
      </c>
      <c r="BJ3" s="15">
        <v>5322.2659999999996</v>
      </c>
      <c r="BK3" s="15">
        <v>5263.7330000000002</v>
      </c>
    </row>
    <row r="4" spans="1:63" x14ac:dyDescent="0.25">
      <c r="A4" s="15" t="s">
        <v>5</v>
      </c>
      <c r="O4" s="52">
        <v>5486.9353648649421</v>
      </c>
      <c r="P4" s="52">
        <v>5342.3378705894738</v>
      </c>
      <c r="Q4" s="52">
        <v>5201.6250851154355</v>
      </c>
      <c r="R4" s="52">
        <v>5063.9337398202879</v>
      </c>
      <c r="S4" s="52">
        <v>4928.8322003927606</v>
      </c>
      <c r="T4" s="52">
        <v>4764.3795277988693</v>
      </c>
      <c r="U4" s="52">
        <v>4514.4632615735072</v>
      </c>
      <c r="V4" s="52">
        <v>4431.5894738096567</v>
      </c>
      <c r="W4" s="52">
        <v>4394.9005573517024</v>
      </c>
      <c r="X4" s="52">
        <v>4277.4960246862474</v>
      </c>
      <c r="Y4" s="52">
        <v>4223</v>
      </c>
      <c r="Z4" s="52">
        <v>4109</v>
      </c>
      <c r="AA4" s="52">
        <v>3998</v>
      </c>
      <c r="AB4" s="52">
        <v>3890</v>
      </c>
      <c r="AC4" s="52">
        <v>3785</v>
      </c>
      <c r="AD4" s="52">
        <v>3682</v>
      </c>
      <c r="AE4" s="52">
        <v>3583</v>
      </c>
      <c r="AF4" s="52">
        <v>3486</v>
      </c>
      <c r="AG4" s="52">
        <v>3391</v>
      </c>
      <c r="AH4" s="52">
        <v>3314</v>
      </c>
      <c r="AI4" s="52">
        <v>3238</v>
      </c>
      <c r="AJ4" s="52">
        <v>3163</v>
      </c>
      <c r="AK4" s="52">
        <v>3034</v>
      </c>
      <c r="AL4" s="52">
        <v>2910</v>
      </c>
      <c r="AM4" s="52">
        <v>2791</v>
      </c>
      <c r="AN4" s="52">
        <v>2677</v>
      </c>
      <c r="AO4" s="52">
        <v>2567</v>
      </c>
      <c r="AP4" s="52">
        <v>2463</v>
      </c>
      <c r="AQ4" s="52">
        <v>2362</v>
      </c>
      <c r="AR4" s="52">
        <v>2367</v>
      </c>
      <c r="AS4" s="52">
        <v>2276</v>
      </c>
      <c r="AT4" s="52">
        <v>2189</v>
      </c>
      <c r="AU4" s="52">
        <v>2105</v>
      </c>
      <c r="AV4" s="52">
        <v>2025</v>
      </c>
      <c r="AW4" s="52">
        <v>1947</v>
      </c>
      <c r="AX4" s="52">
        <v>1873</v>
      </c>
      <c r="AY4" s="52">
        <v>1801</v>
      </c>
      <c r="AZ4" s="52">
        <v>1732</v>
      </c>
      <c r="BA4" s="52">
        <v>1666</v>
      </c>
    </row>
    <row r="5" spans="1:63" x14ac:dyDescent="0.25">
      <c r="A5" t="s">
        <v>18</v>
      </c>
      <c r="B5"/>
      <c r="C5"/>
      <c r="D5"/>
      <c r="E5"/>
      <c r="F5"/>
      <c r="G5"/>
      <c r="H5"/>
      <c r="I5"/>
      <c r="K5" s="40"/>
      <c r="L5" s="40"/>
      <c r="M5" s="40"/>
      <c r="N5" s="40"/>
      <c r="O5" s="42">
        <f t="shared" ref="O5:W5" si="1">O4/O3</f>
        <v>0.38877000244976467</v>
      </c>
      <c r="P5" s="42">
        <f t="shared" si="1"/>
        <v>0.39133809169400979</v>
      </c>
      <c r="Q5" s="42">
        <f t="shared" si="1"/>
        <v>0.39396168807069187</v>
      </c>
      <c r="R5" s="42">
        <f t="shared" si="1"/>
        <v>0.39637802025532964</v>
      </c>
      <c r="S5" s="42">
        <f t="shared" si="1"/>
        <v>0.39848041933571082</v>
      </c>
      <c r="T5" s="42">
        <f t="shared" si="1"/>
        <v>0.39760500687022987</v>
      </c>
      <c r="U5" s="42">
        <f t="shared" si="1"/>
        <v>0.38861213521087939</v>
      </c>
      <c r="V5" s="42">
        <f t="shared" si="1"/>
        <v>0.39316418909557266</v>
      </c>
      <c r="W5" s="42">
        <f t="shared" si="1"/>
        <v>0.40149112861314357</v>
      </c>
      <c r="X5" s="42">
        <f>X4/X3</f>
        <v>0.40190940025254757</v>
      </c>
      <c r="Y5" s="77">
        <f t="shared" ref="Y5:BA5" si="2">Y4/Y3</f>
        <v>0.40760341066473138</v>
      </c>
      <c r="Z5" s="77">
        <f t="shared" si="2"/>
        <v>0.40705866875469565</v>
      </c>
      <c r="AA5" s="77">
        <f t="shared" si="2"/>
        <v>0.40640113296259817</v>
      </c>
      <c r="AB5" s="77">
        <f t="shared" si="2"/>
        <v>0.40581481512005491</v>
      </c>
      <c r="AC5" s="77">
        <f t="shared" si="2"/>
        <v>0.40546852235915193</v>
      </c>
      <c r="AD5" s="77">
        <f t="shared" si="2"/>
        <v>0.40518638573743926</v>
      </c>
      <c r="AE5" s="77">
        <f t="shared" si="2"/>
        <v>0.40484347822353367</v>
      </c>
      <c r="AF5" s="77">
        <f t="shared" si="2"/>
        <v>0.40368121134934787</v>
      </c>
      <c r="AG5" s="77">
        <f t="shared" si="2"/>
        <v>0.4013059069365566</v>
      </c>
      <c r="AH5" s="77">
        <f t="shared" si="2"/>
        <v>0.39942556962437237</v>
      </c>
      <c r="AI5" s="77">
        <f t="shared" si="2"/>
        <v>0.39625421065989908</v>
      </c>
      <c r="AJ5" s="77">
        <f t="shared" si="2"/>
        <v>0.39232375106654882</v>
      </c>
      <c r="AK5" s="77">
        <f t="shared" si="2"/>
        <v>0.38149773697906353</v>
      </c>
      <c r="AL5" s="77">
        <f t="shared" si="2"/>
        <v>0.37155787064908607</v>
      </c>
      <c r="AM5" s="77">
        <f t="shared" si="2"/>
        <v>0.36270988862038339</v>
      </c>
      <c r="AN5" s="77">
        <f t="shared" si="2"/>
        <v>0.3547967002979126</v>
      </c>
      <c r="AO5" s="77">
        <f t="shared" si="2"/>
        <v>0.347423919981247</v>
      </c>
      <c r="AP5" s="77">
        <f t="shared" si="2"/>
        <v>0.34044127159998272</v>
      </c>
      <c r="AQ5" s="77">
        <f t="shared" si="2"/>
        <v>0.33313935464616568</v>
      </c>
      <c r="AR5" s="77">
        <f t="shared" si="2"/>
        <v>0.34026210676151264</v>
      </c>
      <c r="AS5" s="77">
        <f t="shared" si="2"/>
        <v>0.33318279599800033</v>
      </c>
      <c r="AT5" s="77">
        <f t="shared" si="2"/>
        <v>0.32611932749397482</v>
      </c>
      <c r="AU5" s="77">
        <f t="shared" si="2"/>
        <v>0.31909758898654</v>
      </c>
      <c r="AV5" s="77">
        <f t="shared" si="2"/>
        <v>0.31239018135291324</v>
      </c>
      <c r="AW5" s="77">
        <f t="shared" si="2"/>
        <v>0.30573077978778795</v>
      </c>
      <c r="AX5" s="77">
        <f t="shared" si="2"/>
        <v>0.29938363415287939</v>
      </c>
      <c r="AY5" s="77">
        <f t="shared" si="2"/>
        <v>0.29296662132543244</v>
      </c>
      <c r="AZ5" s="77">
        <f t="shared" si="2"/>
        <v>0.28654006184103648</v>
      </c>
      <c r="BA5" s="77">
        <f t="shared" si="2"/>
        <v>0.28004494839087618</v>
      </c>
    </row>
    <row r="6" spans="1:63" x14ac:dyDescent="0.25">
      <c r="A6" s="15" t="s">
        <v>1423</v>
      </c>
      <c r="K6" s="40"/>
      <c r="L6" s="40"/>
      <c r="M6" s="40"/>
      <c r="N6" s="42">
        <v>0.22500000000000001</v>
      </c>
      <c r="O6" s="42"/>
      <c r="P6" s="42"/>
      <c r="Q6" s="42"/>
      <c r="R6" s="42"/>
      <c r="S6" s="42"/>
      <c r="T6" s="42"/>
      <c r="U6" s="42"/>
      <c r="V6" s="42"/>
      <c r="W6" s="42" t="s">
        <v>1</v>
      </c>
      <c r="X6" s="42">
        <v>0.29399999999999998</v>
      </c>
      <c r="Y6" s="77">
        <v>0.28699999999999998</v>
      </c>
      <c r="Z6" s="77">
        <v>0.28100000000000003</v>
      </c>
      <c r="AA6" s="77">
        <v>0.27400000000000002</v>
      </c>
      <c r="AB6" s="77">
        <v>0.26800000000000002</v>
      </c>
      <c r="AC6" s="77">
        <v>0.26200000000000001</v>
      </c>
      <c r="AD6" s="77">
        <v>0.25600000000000001</v>
      </c>
      <c r="AE6" s="77">
        <v>0.25</v>
      </c>
      <c r="AF6" s="77">
        <v>0.24399999999999999</v>
      </c>
      <c r="AG6" s="77">
        <v>0.23799999999999999</v>
      </c>
      <c r="AH6" s="77">
        <v>0.23200000000000001</v>
      </c>
      <c r="AI6" s="77">
        <v>0.22700000000000001</v>
      </c>
      <c r="AJ6" s="77">
        <v>0.221</v>
      </c>
      <c r="AK6" s="77">
        <v>0.216</v>
      </c>
      <c r="AL6" s="77">
        <v>0.21</v>
      </c>
      <c r="AM6" s="77">
        <v>0.20499999999999999</v>
      </c>
      <c r="AN6" s="77">
        <v>0.2</v>
      </c>
      <c r="AO6" s="77">
        <v>0.19500000000000001</v>
      </c>
      <c r="AP6" s="77">
        <v>0.19</v>
      </c>
      <c r="AQ6" s="77">
        <v>0.185</v>
      </c>
      <c r="AR6" s="77">
        <v>0.18</v>
      </c>
      <c r="AS6" s="77">
        <v>0.17599999999999999</v>
      </c>
      <c r="AT6" s="77">
        <v>0.17100000000000001</v>
      </c>
      <c r="AU6" s="77">
        <v>0.16700000000000001</v>
      </c>
      <c r="AV6" s="77">
        <v>0.16200000000000001</v>
      </c>
      <c r="AW6" s="77">
        <v>0.158</v>
      </c>
      <c r="AX6" s="77">
        <v>0.154</v>
      </c>
      <c r="AY6" s="77">
        <v>0.151</v>
      </c>
      <c r="AZ6" s="77">
        <v>0.14699999999999999</v>
      </c>
      <c r="BA6" s="77">
        <v>0.14299999999999999</v>
      </c>
      <c r="BB6" s="100"/>
      <c r="BC6" s="100"/>
      <c r="BD6" s="100"/>
      <c r="BE6" s="100"/>
      <c r="BF6" s="100"/>
    </row>
    <row r="7" spans="1:63" x14ac:dyDescent="0.25">
      <c r="A7"/>
      <c r="B7"/>
      <c r="C7"/>
      <c r="D7"/>
      <c r="E7"/>
      <c r="F7"/>
      <c r="G7"/>
      <c r="H7"/>
      <c r="I7"/>
      <c r="K7"/>
      <c r="L7"/>
      <c r="M7"/>
      <c r="N7"/>
      <c r="O7" s="78"/>
      <c r="P7" s="78"/>
      <c r="Q7" s="78"/>
      <c r="R7" s="78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</row>
    <row r="8" spans="1:63" x14ac:dyDescent="0.25">
      <c r="A8" t="s">
        <v>6</v>
      </c>
      <c r="B8"/>
      <c r="C8"/>
      <c r="D8"/>
      <c r="E8" s="136">
        <v>2664.527</v>
      </c>
      <c r="F8" s="136">
        <v>2590.0169999999998</v>
      </c>
      <c r="G8" s="131">
        <v>2516.7420000000002</v>
      </c>
      <c r="H8" s="131">
        <v>2445.1129999999998</v>
      </c>
      <c r="I8" s="131">
        <v>2374.9940000000001</v>
      </c>
      <c r="J8" s="15">
        <v>2306.3850000000002</v>
      </c>
      <c r="K8" s="15">
        <v>2239.2840000000001</v>
      </c>
      <c r="L8">
        <v>2176</v>
      </c>
      <c r="M8"/>
      <c r="N8" s="116">
        <v>1994</v>
      </c>
      <c r="O8" s="78"/>
      <c r="P8" s="78"/>
      <c r="Q8" s="78"/>
      <c r="R8" s="78"/>
      <c r="S8" s="52"/>
      <c r="T8" s="52"/>
      <c r="U8" s="52"/>
      <c r="V8" s="52"/>
      <c r="W8" s="52"/>
      <c r="X8" s="52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101"/>
      <c r="AT8" s="101"/>
      <c r="AU8" s="101"/>
      <c r="AV8" s="101"/>
      <c r="AW8" s="101"/>
      <c r="AX8" s="101"/>
      <c r="AY8" s="101"/>
      <c r="AZ8" s="101"/>
      <c r="BA8" s="77"/>
    </row>
    <row r="9" spans="1:63" x14ac:dyDescent="0.25">
      <c r="A9" s="27" t="s">
        <v>54</v>
      </c>
      <c r="B9" s="27"/>
      <c r="C9" s="27"/>
      <c r="D9" s="27"/>
      <c r="E9" s="27"/>
      <c r="F9" s="27"/>
      <c r="G9" s="27"/>
      <c r="H9" s="27"/>
      <c r="I9" s="27"/>
      <c r="N9" s="116">
        <v>231</v>
      </c>
      <c r="O9" s="52">
        <v>467.464</v>
      </c>
      <c r="P9" s="52">
        <v>439.96</v>
      </c>
      <c r="Q9" s="52">
        <v>413.75099999999998</v>
      </c>
      <c r="R9" s="52">
        <v>388.8</v>
      </c>
      <c r="S9" s="52">
        <v>364.9</v>
      </c>
      <c r="T9" s="52">
        <v>342.1</v>
      </c>
      <c r="U9" s="52">
        <v>320.8</v>
      </c>
      <c r="V9" s="52">
        <v>300.7</v>
      </c>
      <c r="W9" s="52">
        <v>281.89999999999998</v>
      </c>
      <c r="X9" s="52">
        <v>264</v>
      </c>
      <c r="Y9" s="52">
        <v>252.9</v>
      </c>
      <c r="Z9" s="52">
        <v>197</v>
      </c>
      <c r="AA9" s="52">
        <v>191</v>
      </c>
      <c r="AB9" s="52">
        <v>185</v>
      </c>
      <c r="AC9" s="52">
        <v>179</v>
      </c>
      <c r="AD9" s="52">
        <v>173</v>
      </c>
      <c r="AE9" s="52">
        <v>167</v>
      </c>
      <c r="AF9" s="52">
        <v>161</v>
      </c>
      <c r="AG9" s="52">
        <v>156</v>
      </c>
      <c r="AH9" s="52">
        <v>151</v>
      </c>
      <c r="AI9" s="52">
        <v>147</v>
      </c>
      <c r="AJ9" s="52">
        <v>142</v>
      </c>
      <c r="AK9" s="52">
        <v>138</v>
      </c>
      <c r="AL9" s="52">
        <v>133</v>
      </c>
      <c r="AM9" s="52">
        <v>129</v>
      </c>
      <c r="AN9" s="52">
        <v>124</v>
      </c>
      <c r="AO9" s="52">
        <v>120</v>
      </c>
      <c r="AP9" s="52">
        <v>116</v>
      </c>
      <c r="AQ9" s="52">
        <v>112</v>
      </c>
      <c r="AR9" s="52"/>
      <c r="AS9" s="52"/>
      <c r="AT9" s="52"/>
      <c r="AU9" s="52"/>
      <c r="AV9" s="52"/>
      <c r="AW9" s="52"/>
      <c r="AX9" s="52"/>
      <c r="AY9" s="52"/>
      <c r="AZ9" s="52"/>
      <c r="BA9" s="52"/>
    </row>
    <row r="10" spans="1:63" x14ac:dyDescent="0.25">
      <c r="A10" s="27" t="s">
        <v>28</v>
      </c>
      <c r="B10" s="27"/>
      <c r="C10" s="27"/>
      <c r="D10" s="27"/>
      <c r="E10" s="27"/>
      <c r="F10" s="27"/>
      <c r="G10" s="27"/>
      <c r="H10" s="27"/>
      <c r="I10" s="27"/>
      <c r="N10" s="116">
        <v>1716</v>
      </c>
      <c r="O10" s="52">
        <v>1313.33</v>
      </c>
      <c r="P10" s="52">
        <v>1293.8910000000001</v>
      </c>
      <c r="Q10" s="52">
        <v>1274.3610000000001</v>
      </c>
      <c r="R10" s="52">
        <v>1254.7</v>
      </c>
      <c r="S10" s="52">
        <v>1234.7</v>
      </c>
      <c r="T10" s="52">
        <v>1214.3</v>
      </c>
      <c r="U10" s="52">
        <v>1193.9000000000001</v>
      </c>
      <c r="V10" s="52">
        <v>1173</v>
      </c>
      <c r="W10" s="52">
        <v>1152.9000000000001</v>
      </c>
      <c r="X10" s="52">
        <v>1132</v>
      </c>
      <c r="Y10" s="52">
        <v>1122.4000000000001</v>
      </c>
      <c r="Z10" s="52">
        <v>1092</v>
      </c>
      <c r="AA10" s="52">
        <v>1076</v>
      </c>
      <c r="AB10" s="52">
        <v>1059</v>
      </c>
      <c r="AC10" s="52">
        <v>1041</v>
      </c>
      <c r="AD10" s="52">
        <v>1023</v>
      </c>
      <c r="AE10" s="52">
        <v>1005</v>
      </c>
      <c r="AF10" s="52">
        <v>987</v>
      </c>
      <c r="AG10" s="52">
        <v>971</v>
      </c>
      <c r="AH10" s="52">
        <v>956</v>
      </c>
      <c r="AI10" s="52">
        <v>942</v>
      </c>
      <c r="AJ10" s="52">
        <v>929</v>
      </c>
      <c r="AK10" s="52">
        <v>914</v>
      </c>
      <c r="AL10" s="52">
        <v>900</v>
      </c>
      <c r="AM10" s="52">
        <v>885</v>
      </c>
      <c r="AN10" s="52">
        <v>870</v>
      </c>
      <c r="AO10" s="52">
        <v>855</v>
      </c>
      <c r="AP10" s="52">
        <v>840</v>
      </c>
      <c r="AQ10" s="52">
        <v>826</v>
      </c>
      <c r="AR10" s="52"/>
      <c r="AS10" s="52"/>
      <c r="AT10" s="52"/>
      <c r="AU10" s="52"/>
      <c r="AV10" s="52"/>
      <c r="AW10" s="52"/>
      <c r="AX10" s="52"/>
      <c r="AY10" s="52"/>
      <c r="AZ10" s="52"/>
      <c r="BA10" s="52"/>
    </row>
    <row r="11" spans="1:63" x14ac:dyDescent="0.25">
      <c r="A11" s="27"/>
      <c r="B11" s="27"/>
      <c r="C11" s="27"/>
      <c r="D11" s="27"/>
      <c r="E11" s="27"/>
      <c r="F11" s="27"/>
      <c r="G11" s="27"/>
      <c r="H11" s="27"/>
      <c r="I11" s="27"/>
      <c r="N11" s="116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</row>
    <row r="12" spans="1:63" x14ac:dyDescent="0.25">
      <c r="A12" s="32" t="s">
        <v>7</v>
      </c>
      <c r="B12" s="32"/>
      <c r="C12" s="32"/>
      <c r="D12" s="32"/>
      <c r="E12" s="136">
        <v>3237</v>
      </c>
      <c r="F12" s="136">
        <v>3146</v>
      </c>
      <c r="G12" s="53">
        <v>3057</v>
      </c>
      <c r="H12" s="53">
        <v>2970</v>
      </c>
      <c r="I12" s="53">
        <v>2885</v>
      </c>
      <c r="J12" s="53">
        <v>2802</v>
      </c>
      <c r="K12" s="53">
        <v>2720</v>
      </c>
      <c r="L12" s="53">
        <v>2641</v>
      </c>
      <c r="N12" s="116">
        <v>2422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</row>
    <row r="13" spans="1:63" x14ac:dyDescent="0.25">
      <c r="A13" s="27" t="s">
        <v>54</v>
      </c>
      <c r="B13" s="27"/>
      <c r="C13" s="27"/>
      <c r="D13" s="27"/>
      <c r="E13" s="27"/>
      <c r="F13" s="27"/>
      <c r="G13" s="27"/>
      <c r="H13" s="27"/>
      <c r="I13" s="27"/>
      <c r="N13" s="116">
        <v>132</v>
      </c>
      <c r="O13" s="52">
        <v>465.81400000000002</v>
      </c>
      <c r="P13" s="52">
        <v>438.40600000000001</v>
      </c>
      <c r="Q13" s="52">
        <v>412.29</v>
      </c>
      <c r="R13" s="52">
        <v>387.4</v>
      </c>
      <c r="S13" s="52">
        <v>363.6</v>
      </c>
      <c r="T13" s="52">
        <v>340.9</v>
      </c>
      <c r="U13" s="52">
        <v>319.60000000000002</v>
      </c>
      <c r="V13" s="52">
        <v>299.7</v>
      </c>
      <c r="W13" s="52">
        <v>280.89999999999998</v>
      </c>
      <c r="X13" s="52">
        <v>263</v>
      </c>
      <c r="Y13" s="52">
        <v>253.2</v>
      </c>
      <c r="Z13" s="52">
        <v>265</v>
      </c>
      <c r="AA13" s="52">
        <v>249</v>
      </c>
      <c r="AB13" s="52">
        <v>234</v>
      </c>
      <c r="AC13" s="52">
        <v>220</v>
      </c>
      <c r="AD13" s="52">
        <v>207</v>
      </c>
      <c r="AE13" s="52">
        <v>194</v>
      </c>
      <c r="AF13" s="52">
        <v>182</v>
      </c>
      <c r="AG13" s="52">
        <v>171</v>
      </c>
      <c r="AH13" s="52">
        <v>161</v>
      </c>
      <c r="AI13" s="52">
        <v>151</v>
      </c>
      <c r="AJ13" s="52">
        <v>142</v>
      </c>
      <c r="AK13" s="52">
        <v>134</v>
      </c>
      <c r="AL13" s="52">
        <v>126</v>
      </c>
      <c r="AM13" s="52">
        <v>118</v>
      </c>
      <c r="AN13" s="52">
        <v>111</v>
      </c>
      <c r="AO13" s="52">
        <v>104</v>
      </c>
      <c r="AP13" s="52">
        <v>98</v>
      </c>
      <c r="AQ13" s="52">
        <v>92</v>
      </c>
      <c r="AR13" s="52"/>
      <c r="AS13" s="52"/>
      <c r="AT13" s="52"/>
      <c r="AU13" s="52"/>
      <c r="AV13" s="52"/>
      <c r="AW13" s="52"/>
      <c r="AX13" s="52"/>
      <c r="AY13" s="52"/>
      <c r="AZ13" s="52"/>
      <c r="BA13" s="52"/>
    </row>
    <row r="14" spans="1:63" x14ac:dyDescent="0.25">
      <c r="A14" s="27" t="s">
        <v>28</v>
      </c>
      <c r="B14" s="27"/>
      <c r="C14" s="27"/>
      <c r="D14" s="27"/>
      <c r="E14" s="27"/>
      <c r="F14" s="27"/>
      <c r="G14" s="27"/>
      <c r="H14" s="27"/>
      <c r="I14" s="27"/>
      <c r="N14" s="116">
        <v>2290</v>
      </c>
      <c r="O14" s="52">
        <v>1569.1949999999999</v>
      </c>
      <c r="P14" s="52">
        <v>4542.9579999999996</v>
      </c>
      <c r="Q14" s="52">
        <v>1516.806</v>
      </c>
      <c r="R14" s="52">
        <v>1490</v>
      </c>
      <c r="S14" s="52">
        <v>1464.3</v>
      </c>
      <c r="T14" s="52">
        <v>1437.7</v>
      </c>
      <c r="U14" s="52">
        <v>1411</v>
      </c>
      <c r="V14" s="52">
        <v>1385</v>
      </c>
      <c r="W14" s="52">
        <v>1358.7</v>
      </c>
      <c r="X14" s="52">
        <v>1332.5</v>
      </c>
      <c r="Y14" s="52">
        <v>1317.2</v>
      </c>
      <c r="Z14" s="52">
        <v>1282</v>
      </c>
      <c r="AA14" s="52">
        <v>1260</v>
      </c>
      <c r="AB14" s="52">
        <v>1236</v>
      </c>
      <c r="AC14" s="52">
        <v>1213</v>
      </c>
      <c r="AD14" s="52">
        <v>1189</v>
      </c>
      <c r="AE14" s="52">
        <v>1164</v>
      </c>
      <c r="AF14" s="52">
        <v>1140</v>
      </c>
      <c r="AG14" s="52">
        <v>1119</v>
      </c>
      <c r="AH14" s="52">
        <v>1098</v>
      </c>
      <c r="AI14" s="52">
        <v>1080</v>
      </c>
      <c r="AJ14" s="52">
        <v>1062</v>
      </c>
      <c r="AK14" s="52">
        <v>1042</v>
      </c>
      <c r="AL14" s="52">
        <v>1023</v>
      </c>
      <c r="AM14" s="52">
        <v>1003</v>
      </c>
      <c r="AN14" s="52">
        <v>983</v>
      </c>
      <c r="AO14" s="52">
        <v>964</v>
      </c>
      <c r="AP14" s="52">
        <v>945</v>
      </c>
      <c r="AQ14" s="52">
        <v>926</v>
      </c>
      <c r="AR14" s="52"/>
      <c r="AS14" s="52"/>
      <c r="AT14" s="52"/>
      <c r="AU14" s="52"/>
      <c r="AV14" s="52"/>
      <c r="AW14" s="52"/>
      <c r="AX14" s="52"/>
      <c r="AY14" s="52"/>
      <c r="AZ14" s="52"/>
      <c r="BA14" s="52"/>
    </row>
    <row r="15" spans="1:63" x14ac:dyDescent="0.25">
      <c r="A15" s="27"/>
      <c r="B15" s="27"/>
      <c r="C15" s="27"/>
      <c r="D15" s="27"/>
      <c r="E15" s="27"/>
      <c r="F15" s="27"/>
      <c r="G15" s="27"/>
      <c r="H15" s="27"/>
      <c r="I15" s="27"/>
      <c r="N15" s="116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</row>
    <row r="16" spans="1:63" x14ac:dyDescent="0.25">
      <c r="A16" s="32" t="s">
        <v>8</v>
      </c>
      <c r="B16" s="32"/>
      <c r="C16" s="32"/>
      <c r="D16" s="32"/>
      <c r="E16" s="136">
        <v>3532</v>
      </c>
      <c r="F16" s="136">
        <v>3433</v>
      </c>
      <c r="G16" s="32"/>
      <c r="H16" s="32"/>
      <c r="I16" s="32"/>
      <c r="K16" s="15">
        <v>2969</v>
      </c>
      <c r="L16" s="15">
        <v>2881</v>
      </c>
      <c r="N16" s="116">
        <v>2643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</row>
    <row r="17" spans="1:53" x14ac:dyDescent="0.25">
      <c r="A17" s="27" t="s">
        <v>54</v>
      </c>
      <c r="B17" s="27"/>
      <c r="C17" s="27"/>
      <c r="D17" s="27"/>
      <c r="E17" s="27"/>
      <c r="F17" s="27"/>
      <c r="G17" s="27"/>
      <c r="H17" s="27"/>
      <c r="I17" s="27"/>
      <c r="N17" s="116">
        <v>425</v>
      </c>
      <c r="O17" s="52">
        <v>709.70500000000004</v>
      </c>
      <c r="P17" s="52">
        <v>667.94500000000005</v>
      </c>
      <c r="Q17" s="52">
        <v>628.15300000000002</v>
      </c>
      <c r="R17" s="52">
        <v>590</v>
      </c>
      <c r="S17" s="52">
        <v>554</v>
      </c>
      <c r="T17" s="52">
        <v>519</v>
      </c>
      <c r="U17" s="52">
        <v>487</v>
      </c>
      <c r="V17" s="52">
        <v>456.6</v>
      </c>
      <c r="W17" s="52">
        <v>428</v>
      </c>
      <c r="X17" s="52">
        <v>401.19</v>
      </c>
      <c r="Y17" s="52">
        <v>376</v>
      </c>
      <c r="Z17" s="52">
        <v>311</v>
      </c>
      <c r="AA17" s="52">
        <v>302</v>
      </c>
      <c r="AB17" s="52">
        <v>292</v>
      </c>
      <c r="AC17" s="52">
        <v>282</v>
      </c>
      <c r="AD17" s="52">
        <v>268</v>
      </c>
      <c r="AE17" s="52">
        <v>254</v>
      </c>
      <c r="AF17" s="52">
        <v>241</v>
      </c>
      <c r="AG17" s="52">
        <v>229</v>
      </c>
      <c r="AH17" s="52">
        <v>218</v>
      </c>
      <c r="AI17" s="52">
        <v>207</v>
      </c>
      <c r="AJ17" s="52">
        <v>197</v>
      </c>
      <c r="AK17" s="52">
        <v>188</v>
      </c>
      <c r="AL17" s="52">
        <v>178</v>
      </c>
      <c r="AM17" s="52">
        <v>169</v>
      </c>
      <c r="AN17" s="52">
        <v>161</v>
      </c>
      <c r="AO17" s="52">
        <v>153</v>
      </c>
      <c r="AP17" s="52">
        <v>145</v>
      </c>
      <c r="AQ17" s="52">
        <v>137</v>
      </c>
      <c r="AR17" s="52"/>
      <c r="AS17" s="52"/>
      <c r="AT17" s="52"/>
      <c r="AU17" s="52"/>
      <c r="AV17" s="52"/>
      <c r="AW17" s="52"/>
      <c r="AX17" s="52"/>
      <c r="AY17" s="52"/>
      <c r="AZ17" s="52"/>
      <c r="BA17" s="52"/>
    </row>
    <row r="18" spans="1:53" x14ac:dyDescent="0.25">
      <c r="A18" s="27" t="s">
        <v>28</v>
      </c>
      <c r="B18" s="27"/>
      <c r="C18" s="27"/>
      <c r="D18" s="27"/>
      <c r="E18" s="27"/>
      <c r="F18" s="27"/>
      <c r="G18" s="27"/>
      <c r="H18" s="27"/>
      <c r="I18" s="27"/>
      <c r="N18" s="116">
        <v>2217</v>
      </c>
      <c r="O18" s="52">
        <v>1599.5550000000001</v>
      </c>
      <c r="P18" s="52">
        <v>1580.441</v>
      </c>
      <c r="Q18" s="52">
        <v>1560.921</v>
      </c>
      <c r="R18" s="52">
        <v>1540.9</v>
      </c>
      <c r="S18" s="52">
        <v>1520</v>
      </c>
      <c r="T18" s="52">
        <v>1498</v>
      </c>
      <c r="U18" s="52">
        <v>1477</v>
      </c>
      <c r="V18" s="52">
        <v>1455</v>
      </c>
      <c r="W18" s="52">
        <v>1432.6</v>
      </c>
      <c r="X18" s="52">
        <v>1409.6</v>
      </c>
      <c r="Y18" s="52">
        <v>1406</v>
      </c>
      <c r="Z18" s="52">
        <v>1266</v>
      </c>
      <c r="AA18" s="52">
        <v>1248</v>
      </c>
      <c r="AB18" s="52">
        <v>1228</v>
      </c>
      <c r="AC18" s="52">
        <v>1208</v>
      </c>
      <c r="AD18" s="52">
        <v>1193</v>
      </c>
      <c r="AE18" s="52">
        <v>1178</v>
      </c>
      <c r="AF18" s="52">
        <v>1163</v>
      </c>
      <c r="AG18" s="52">
        <v>1150</v>
      </c>
      <c r="AH18" s="52">
        <v>1138</v>
      </c>
      <c r="AI18" s="52">
        <v>1128</v>
      </c>
      <c r="AJ18" s="52">
        <v>1118</v>
      </c>
      <c r="AK18" s="52">
        <v>1106</v>
      </c>
      <c r="AL18" s="52">
        <v>1094</v>
      </c>
      <c r="AM18" s="52">
        <v>1082</v>
      </c>
      <c r="AN18" s="52">
        <v>1069</v>
      </c>
      <c r="AO18" s="52">
        <v>1056</v>
      </c>
      <c r="AP18" s="52">
        <v>1044</v>
      </c>
      <c r="AQ18" s="52">
        <v>1031</v>
      </c>
      <c r="AR18" s="52"/>
      <c r="AS18" s="52"/>
      <c r="AT18" s="52"/>
      <c r="AU18" s="52"/>
      <c r="AV18" s="52"/>
      <c r="AW18" s="52"/>
      <c r="AX18" s="52"/>
      <c r="AY18" s="52"/>
      <c r="AZ18" s="52"/>
      <c r="BA18" s="52"/>
    </row>
    <row r="19" spans="1:53" x14ac:dyDescent="0.25">
      <c r="A19" s="27"/>
      <c r="B19" s="27"/>
      <c r="C19" s="27"/>
      <c r="D19" s="27"/>
      <c r="E19" s="27"/>
      <c r="F19" s="27"/>
      <c r="G19" s="27"/>
      <c r="H19" s="27"/>
      <c r="I19" s="27"/>
      <c r="N19" s="116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</row>
    <row r="20" spans="1:53" x14ac:dyDescent="0.25">
      <c r="A20" s="32" t="s">
        <v>55</v>
      </c>
      <c r="B20" s="32"/>
      <c r="C20" s="32"/>
      <c r="D20" s="32"/>
      <c r="E20" s="136">
        <v>3125</v>
      </c>
      <c r="F20" s="136">
        <v>3037</v>
      </c>
      <c r="G20" s="32"/>
      <c r="H20" s="32"/>
      <c r="I20" s="32"/>
      <c r="K20" s="15">
        <v>2628</v>
      </c>
      <c r="L20" s="15">
        <v>2551</v>
      </c>
      <c r="N20" s="116">
        <v>2338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</row>
    <row r="21" spans="1:53" x14ac:dyDescent="0.25">
      <c r="A21" s="27" t="s">
        <v>54</v>
      </c>
      <c r="B21" s="27"/>
      <c r="C21" s="27"/>
      <c r="D21" s="27"/>
      <c r="E21" s="27"/>
      <c r="F21" s="27"/>
      <c r="G21" s="27"/>
      <c r="H21" s="27"/>
      <c r="I21" s="27"/>
      <c r="N21" s="116">
        <v>200</v>
      </c>
      <c r="O21" s="52">
        <v>547.36400000000003</v>
      </c>
      <c r="P21" s="52">
        <v>515.15700000000004</v>
      </c>
      <c r="Q21" s="52">
        <v>484.46699999999998</v>
      </c>
      <c r="R21" s="52">
        <v>427.3</v>
      </c>
      <c r="S21" s="52">
        <v>455.2</v>
      </c>
      <c r="T21" s="52">
        <v>400.6</v>
      </c>
      <c r="U21" s="52">
        <v>375.6</v>
      </c>
      <c r="V21" s="52">
        <v>352</v>
      </c>
      <c r="W21" s="52">
        <v>330</v>
      </c>
      <c r="X21" s="52">
        <v>309.43</v>
      </c>
      <c r="Y21" s="52">
        <v>297.60000000000002</v>
      </c>
      <c r="Z21" s="52">
        <v>359</v>
      </c>
      <c r="AA21" s="52">
        <v>337</v>
      </c>
      <c r="AB21" s="52">
        <v>317</v>
      </c>
      <c r="AC21" s="52">
        <v>298</v>
      </c>
      <c r="AD21" s="52">
        <v>287</v>
      </c>
      <c r="AE21" s="52">
        <v>276</v>
      </c>
      <c r="AF21" s="52">
        <v>266</v>
      </c>
      <c r="AG21" s="52">
        <v>257</v>
      </c>
      <c r="AH21" s="52">
        <v>248</v>
      </c>
      <c r="AI21" s="52">
        <v>240</v>
      </c>
      <c r="AJ21" s="52">
        <v>232</v>
      </c>
      <c r="AK21" s="52">
        <v>224</v>
      </c>
      <c r="AL21" s="52">
        <v>216</v>
      </c>
      <c r="AM21" s="52">
        <v>208</v>
      </c>
      <c r="AN21" s="52">
        <v>201</v>
      </c>
      <c r="AO21" s="52">
        <v>193</v>
      </c>
      <c r="AP21" s="52">
        <v>186</v>
      </c>
      <c r="AQ21" s="52">
        <v>180</v>
      </c>
      <c r="AR21" s="52"/>
      <c r="AS21" s="52"/>
      <c r="AT21" s="52"/>
      <c r="AU21" s="52"/>
      <c r="AV21" s="52"/>
      <c r="AW21" s="52"/>
      <c r="AX21" s="52"/>
      <c r="AY21" s="52"/>
      <c r="AZ21" s="52"/>
      <c r="BA21" s="52"/>
    </row>
    <row r="22" spans="1:53" x14ac:dyDescent="0.25">
      <c r="A22" s="27" t="s">
        <v>28</v>
      </c>
      <c r="B22" s="27"/>
      <c r="C22" s="27"/>
      <c r="D22" s="27"/>
      <c r="E22" s="27"/>
      <c r="F22" s="27"/>
      <c r="G22" s="27"/>
      <c r="H22" s="27"/>
      <c r="I22" s="27"/>
      <c r="N22" s="116">
        <v>2138</v>
      </c>
      <c r="O22" s="52">
        <v>1623.509</v>
      </c>
      <c r="P22" s="52">
        <v>1598.491</v>
      </c>
      <c r="Q22" s="52">
        <v>1573.422</v>
      </c>
      <c r="R22" s="52">
        <v>1547.2</v>
      </c>
      <c r="S22" s="52">
        <v>1522.7</v>
      </c>
      <c r="T22" s="52">
        <v>1496.7</v>
      </c>
      <c r="U22" s="52">
        <v>1470.9</v>
      </c>
      <c r="V22" s="52">
        <v>1445</v>
      </c>
      <c r="W22" s="52">
        <v>1419</v>
      </c>
      <c r="X22" s="52">
        <v>1392.9</v>
      </c>
      <c r="Y22" s="52">
        <v>1377.7</v>
      </c>
      <c r="Z22" s="52">
        <v>1321</v>
      </c>
      <c r="AA22" s="52">
        <v>1298</v>
      </c>
      <c r="AB22" s="52">
        <v>1274</v>
      </c>
      <c r="AC22" s="52">
        <v>1250</v>
      </c>
      <c r="AD22" s="52">
        <v>1228</v>
      </c>
      <c r="AE22" s="52">
        <v>1206</v>
      </c>
      <c r="AF22" s="52">
        <v>1184</v>
      </c>
      <c r="AG22" s="52">
        <v>1164</v>
      </c>
      <c r="AH22" s="52">
        <v>1146</v>
      </c>
      <c r="AI22" s="52">
        <v>1129</v>
      </c>
      <c r="AJ22" s="52">
        <v>1114</v>
      </c>
      <c r="AK22" s="52">
        <v>1096</v>
      </c>
      <c r="AL22" s="52">
        <v>1078</v>
      </c>
      <c r="AM22" s="52">
        <v>1060</v>
      </c>
      <c r="AN22" s="52">
        <v>1042</v>
      </c>
      <c r="AO22" s="52">
        <v>1024</v>
      </c>
      <c r="AP22" s="52">
        <v>1006</v>
      </c>
      <c r="AQ22" s="52">
        <v>988</v>
      </c>
      <c r="AR22" s="52"/>
      <c r="AS22" s="52"/>
      <c r="AT22" s="52"/>
      <c r="AU22" s="52"/>
      <c r="AV22" s="52"/>
      <c r="AW22" s="52"/>
      <c r="AX22" s="52"/>
      <c r="AY22" s="52"/>
      <c r="AZ22" s="52"/>
      <c r="BA22" s="52"/>
    </row>
    <row r="23" spans="1:53" x14ac:dyDescent="0.25">
      <c r="A23" s="27"/>
      <c r="B23" s="27"/>
      <c r="C23" s="27"/>
      <c r="D23" s="27"/>
      <c r="E23" s="27"/>
      <c r="F23" s="27"/>
      <c r="G23" s="27"/>
      <c r="H23" s="27"/>
      <c r="I23" s="27"/>
      <c r="N23" s="116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</row>
    <row r="24" spans="1:53" x14ac:dyDescent="0.25">
      <c r="A24" s="32" t="s">
        <v>9</v>
      </c>
      <c r="B24" s="32"/>
      <c r="C24" s="32"/>
      <c r="D24" s="32"/>
      <c r="E24" s="136">
        <v>2721</v>
      </c>
      <c r="F24" s="136">
        <v>2645</v>
      </c>
      <c r="G24" s="32"/>
      <c r="H24" s="32"/>
      <c r="I24" s="32"/>
      <c r="K24" s="15">
        <v>2288</v>
      </c>
      <c r="L24" s="15">
        <v>2218</v>
      </c>
      <c r="N24" s="116">
        <v>2036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</row>
    <row r="25" spans="1:53" x14ac:dyDescent="0.25">
      <c r="A25" s="27" t="s">
        <v>54</v>
      </c>
      <c r="B25" s="27"/>
      <c r="C25" s="27"/>
      <c r="D25" s="27"/>
      <c r="G25" s="27"/>
      <c r="H25" s="27"/>
      <c r="I25" s="27"/>
      <c r="N25" s="15">
        <v>199</v>
      </c>
      <c r="O25" s="52">
        <v>361.38900000000001</v>
      </c>
      <c r="P25" s="52">
        <v>340.125</v>
      </c>
      <c r="Q25" s="52">
        <v>319.86399999999998</v>
      </c>
      <c r="R25" s="52">
        <v>300.60000000000002</v>
      </c>
      <c r="S25" s="52">
        <v>282</v>
      </c>
      <c r="T25" s="52">
        <v>264.5</v>
      </c>
      <c r="U25" s="52">
        <v>248</v>
      </c>
      <c r="V25" s="52">
        <v>232.5</v>
      </c>
      <c r="W25" s="52">
        <v>217.9</v>
      </c>
      <c r="X25" s="52">
        <v>204.29900000000001</v>
      </c>
      <c r="Y25" s="52">
        <v>196.5</v>
      </c>
      <c r="Z25" s="52">
        <v>218</v>
      </c>
      <c r="AA25" s="52">
        <v>212</v>
      </c>
      <c r="AB25" s="52">
        <v>206</v>
      </c>
      <c r="AC25" s="52">
        <v>201</v>
      </c>
      <c r="AD25" s="52">
        <v>195</v>
      </c>
      <c r="AE25" s="52">
        <v>189</v>
      </c>
      <c r="AF25" s="52">
        <v>183</v>
      </c>
      <c r="AG25" s="52">
        <v>178</v>
      </c>
      <c r="AH25" s="52">
        <v>173</v>
      </c>
      <c r="AI25" s="52">
        <v>168</v>
      </c>
      <c r="AJ25" s="52">
        <v>164</v>
      </c>
      <c r="AK25" s="52">
        <v>159</v>
      </c>
      <c r="AL25" s="52">
        <v>155</v>
      </c>
      <c r="AM25" s="52">
        <v>151</v>
      </c>
      <c r="AN25" s="52">
        <v>146</v>
      </c>
      <c r="AO25" s="52">
        <v>142</v>
      </c>
      <c r="AP25" s="52">
        <v>138</v>
      </c>
      <c r="AQ25" s="52">
        <v>134</v>
      </c>
      <c r="AR25" s="52"/>
      <c r="AS25" s="52"/>
      <c r="AT25" s="52"/>
      <c r="AU25" s="52"/>
      <c r="AV25" s="52"/>
      <c r="AW25" s="52"/>
      <c r="AX25" s="52"/>
      <c r="AY25" s="52"/>
      <c r="AZ25" s="52"/>
      <c r="BA25" s="52"/>
    </row>
    <row r="26" spans="1:53" x14ac:dyDescent="0.25">
      <c r="A26" s="27" t="s">
        <v>28</v>
      </c>
      <c r="B26" s="27"/>
      <c r="C26" s="27"/>
      <c r="D26" s="27"/>
      <c r="E26" s="27"/>
      <c r="F26" s="27"/>
      <c r="G26" s="27"/>
      <c r="H26" s="27"/>
      <c r="I26" s="27"/>
      <c r="N26" s="15">
        <v>1837</v>
      </c>
      <c r="O26" s="52">
        <v>1554.41</v>
      </c>
      <c r="P26" s="52">
        <v>1525.172</v>
      </c>
      <c r="Q26" s="52">
        <v>1496.2270000000001</v>
      </c>
      <c r="R26" s="52">
        <v>1457.2</v>
      </c>
      <c r="S26" s="52">
        <v>1438.8</v>
      </c>
      <c r="T26" s="52">
        <v>1409.9</v>
      </c>
      <c r="U26" s="52">
        <v>1381.6</v>
      </c>
      <c r="V26" s="52">
        <v>1353</v>
      </c>
      <c r="W26" s="52">
        <v>1325.7</v>
      </c>
      <c r="X26" s="52">
        <v>1298</v>
      </c>
      <c r="Y26" s="52">
        <v>1282</v>
      </c>
      <c r="Z26" s="52">
        <v>1225</v>
      </c>
      <c r="AA26" s="52">
        <v>1216</v>
      </c>
      <c r="AB26" s="52">
        <v>1205</v>
      </c>
      <c r="AC26" s="52">
        <v>1194</v>
      </c>
      <c r="AD26" s="52">
        <v>1182</v>
      </c>
      <c r="AE26" s="52">
        <v>1170</v>
      </c>
      <c r="AF26" s="52">
        <v>1157</v>
      </c>
      <c r="AG26" s="52">
        <v>1147</v>
      </c>
      <c r="AH26" s="52">
        <v>1137</v>
      </c>
      <c r="AI26" s="52">
        <v>1129</v>
      </c>
      <c r="AJ26" s="52">
        <v>1122</v>
      </c>
      <c r="AK26" s="52">
        <v>1112</v>
      </c>
      <c r="AL26" s="52">
        <v>1102</v>
      </c>
      <c r="AM26" s="52">
        <v>1092</v>
      </c>
      <c r="AN26" s="52">
        <v>1081</v>
      </c>
      <c r="AO26" s="52">
        <v>1071</v>
      </c>
      <c r="AP26" s="52">
        <v>1060</v>
      </c>
      <c r="AQ26" s="52">
        <v>1049</v>
      </c>
      <c r="AR26" s="52"/>
      <c r="AS26" s="52"/>
      <c r="AT26" s="52"/>
      <c r="AU26" s="52"/>
      <c r="AV26" s="52"/>
      <c r="AW26" s="52"/>
      <c r="AX26" s="52"/>
      <c r="AY26" s="52"/>
      <c r="AZ26" s="52"/>
      <c r="BA26" s="52"/>
    </row>
    <row r="27" spans="1:53" x14ac:dyDescent="0.25">
      <c r="A27" s="27"/>
      <c r="B27" s="27"/>
      <c r="C27" s="27"/>
      <c r="D27" s="27"/>
      <c r="E27" s="27"/>
      <c r="F27" s="27"/>
      <c r="G27" s="27"/>
      <c r="H27" s="27"/>
      <c r="I27" s="2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</row>
    <row r="28" spans="1:53" x14ac:dyDescent="0.25">
      <c r="A28" s="32" t="s">
        <v>10</v>
      </c>
      <c r="B28" s="32"/>
      <c r="C28" s="32"/>
      <c r="D28" s="32"/>
      <c r="E28" s="130">
        <v>901</v>
      </c>
      <c r="F28" s="130">
        <v>876</v>
      </c>
      <c r="G28" s="32"/>
      <c r="H28" s="32"/>
      <c r="I28" s="32"/>
      <c r="K28" s="15">
        <v>756</v>
      </c>
      <c r="L28" s="15">
        <v>737</v>
      </c>
      <c r="N28" s="15">
        <v>675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</row>
    <row r="29" spans="1:53" x14ac:dyDescent="0.25">
      <c r="A29" s="27" t="s">
        <v>54</v>
      </c>
      <c r="B29" s="27"/>
      <c r="C29" s="27"/>
      <c r="D29" s="27"/>
      <c r="E29" s="27"/>
      <c r="F29" s="27"/>
      <c r="G29" s="27"/>
      <c r="H29" s="27"/>
      <c r="I29" s="27"/>
      <c r="N29" s="15">
        <v>88</v>
      </c>
      <c r="O29" s="52">
        <v>172.03399999999999</v>
      </c>
      <c r="P29" s="52">
        <v>161.91200000000001</v>
      </c>
      <c r="Q29" s="52">
        <v>152.267</v>
      </c>
      <c r="R29" s="52">
        <v>143.077</v>
      </c>
      <c r="S29" s="52">
        <v>134.30000000000001</v>
      </c>
      <c r="T29" s="52">
        <v>125.9</v>
      </c>
      <c r="U29" s="52">
        <v>118</v>
      </c>
      <c r="V29" s="52">
        <v>110.7</v>
      </c>
      <c r="W29" s="52">
        <v>103.7</v>
      </c>
      <c r="X29" s="52">
        <v>97</v>
      </c>
      <c r="Y29" s="52">
        <v>93.5</v>
      </c>
      <c r="Z29" s="52">
        <v>138</v>
      </c>
      <c r="AA29" s="52">
        <v>132</v>
      </c>
      <c r="AB29" s="52">
        <v>126</v>
      </c>
      <c r="AC29" s="52">
        <v>119</v>
      </c>
      <c r="AD29" s="52">
        <v>114</v>
      </c>
      <c r="AE29" s="52">
        <v>108</v>
      </c>
      <c r="AF29" s="52">
        <v>103</v>
      </c>
      <c r="AG29" s="52">
        <v>98</v>
      </c>
      <c r="AH29" s="52">
        <v>93</v>
      </c>
      <c r="AI29" s="52">
        <v>89</v>
      </c>
      <c r="AJ29" s="52">
        <v>85</v>
      </c>
      <c r="AK29" s="52">
        <v>81</v>
      </c>
      <c r="AL29" s="52">
        <v>77</v>
      </c>
      <c r="AM29" s="52">
        <v>73</v>
      </c>
      <c r="AN29" s="52">
        <v>70</v>
      </c>
      <c r="AO29" s="52">
        <v>66</v>
      </c>
      <c r="AP29" s="52">
        <v>63</v>
      </c>
      <c r="AQ29" s="52">
        <v>60</v>
      </c>
      <c r="AR29" s="52"/>
      <c r="AS29" s="52"/>
      <c r="AT29" s="52"/>
      <c r="AU29" s="52"/>
      <c r="AV29" s="52"/>
      <c r="AW29" s="52"/>
      <c r="AX29" s="52"/>
      <c r="AY29" s="52"/>
      <c r="AZ29" s="52"/>
      <c r="BA29" s="52"/>
    </row>
    <row r="30" spans="1:53" x14ac:dyDescent="0.25">
      <c r="A30" s="27" t="s">
        <v>28</v>
      </c>
      <c r="B30" s="27"/>
      <c r="C30" s="27"/>
      <c r="D30" s="27"/>
      <c r="E30" s="27"/>
      <c r="F30" s="27"/>
      <c r="G30" s="27"/>
      <c r="H30" s="27"/>
      <c r="I30" s="27"/>
      <c r="N30" s="15">
        <v>587</v>
      </c>
      <c r="O30" s="52">
        <v>445.78500000000003</v>
      </c>
      <c r="P30" s="52">
        <v>439.62099999999998</v>
      </c>
      <c r="Q30" s="52">
        <v>433.39699999999999</v>
      </c>
      <c r="R30" s="52">
        <v>427.1</v>
      </c>
      <c r="S30" s="52">
        <v>420.7</v>
      </c>
      <c r="T30" s="52">
        <v>414.07</v>
      </c>
      <c r="U30" s="52">
        <v>407.5</v>
      </c>
      <c r="V30" s="52">
        <v>400.7</v>
      </c>
      <c r="W30" s="52">
        <v>394</v>
      </c>
      <c r="X30" s="52">
        <v>387</v>
      </c>
      <c r="Y30" s="52">
        <v>383.2</v>
      </c>
      <c r="Z30" s="52">
        <v>316</v>
      </c>
      <c r="AA30" s="52">
        <v>322</v>
      </c>
      <c r="AB30" s="52">
        <v>328</v>
      </c>
      <c r="AC30" s="52">
        <v>333</v>
      </c>
      <c r="AD30" s="52">
        <v>338</v>
      </c>
      <c r="AE30" s="52">
        <v>343</v>
      </c>
      <c r="AF30" s="52">
        <v>349</v>
      </c>
      <c r="AG30" s="52">
        <v>354</v>
      </c>
      <c r="AH30" s="52">
        <v>360</v>
      </c>
      <c r="AI30" s="52">
        <v>367</v>
      </c>
      <c r="AJ30" s="52">
        <v>374</v>
      </c>
      <c r="AK30" s="52">
        <v>380</v>
      </c>
      <c r="AL30" s="52">
        <v>387</v>
      </c>
      <c r="AM30" s="52">
        <v>393</v>
      </c>
      <c r="AN30" s="52">
        <v>399</v>
      </c>
      <c r="AO30" s="52">
        <v>406</v>
      </c>
      <c r="AP30" s="52">
        <v>412</v>
      </c>
      <c r="AQ30" s="52">
        <v>418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</row>
    <row r="31" spans="1:53" x14ac:dyDescent="0.25">
      <c r="A31" s="27"/>
      <c r="B31" s="27"/>
      <c r="C31" s="27"/>
      <c r="D31" s="27"/>
      <c r="E31" s="27"/>
      <c r="F31" s="27"/>
      <c r="G31" s="27"/>
      <c r="H31" s="27"/>
      <c r="I31" s="27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</row>
    <row r="32" spans="1:53" x14ac:dyDescent="0.25">
      <c r="A32" s="32" t="s">
        <v>120</v>
      </c>
      <c r="B32" s="32"/>
      <c r="C32" s="32"/>
      <c r="D32" s="32"/>
      <c r="E32" s="130">
        <v>725</v>
      </c>
      <c r="F32" s="130">
        <v>705</v>
      </c>
      <c r="G32" s="32"/>
      <c r="H32" s="32"/>
      <c r="I32" s="32"/>
      <c r="N32" s="15">
        <v>542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</row>
    <row r="33" spans="1:53" x14ac:dyDescent="0.25">
      <c r="A33" s="27" t="s">
        <v>54</v>
      </c>
      <c r="B33" s="27"/>
      <c r="C33" s="27"/>
      <c r="D33" s="27"/>
      <c r="E33" s="27"/>
      <c r="F33" s="27"/>
      <c r="G33" s="27"/>
      <c r="H33" s="27"/>
      <c r="I33" s="27"/>
      <c r="N33" s="15">
        <v>114</v>
      </c>
      <c r="O33" s="52">
        <v>246.97200000000001</v>
      </c>
      <c r="P33" s="52">
        <v>232.441</v>
      </c>
      <c r="Q33" s="52">
        <v>218.595</v>
      </c>
      <c r="R33" s="52">
        <v>205.4</v>
      </c>
      <c r="S33" s="52">
        <v>192.8</v>
      </c>
      <c r="T33" s="52">
        <v>180.8</v>
      </c>
      <c r="U33" s="52">
        <v>169.5</v>
      </c>
      <c r="V33" s="52">
        <v>158.9</v>
      </c>
      <c r="W33" s="52">
        <v>148.9</v>
      </c>
      <c r="X33" s="52">
        <v>139.6</v>
      </c>
      <c r="Y33" s="52">
        <v>134.30000000000001</v>
      </c>
      <c r="Z33" s="52">
        <v>134</v>
      </c>
      <c r="AA33" s="52">
        <v>127</v>
      </c>
      <c r="AB33" s="52">
        <v>121</v>
      </c>
      <c r="AC33" s="52">
        <v>114</v>
      </c>
      <c r="AD33" s="52">
        <v>108</v>
      </c>
      <c r="AE33" s="52">
        <v>103</v>
      </c>
      <c r="AF33" s="52">
        <v>97</v>
      </c>
      <c r="AG33" s="52">
        <v>92</v>
      </c>
      <c r="AH33" s="52">
        <v>87</v>
      </c>
      <c r="AI33" s="52">
        <v>83</v>
      </c>
      <c r="AJ33" s="52">
        <v>79</v>
      </c>
      <c r="AK33" s="52">
        <v>75</v>
      </c>
      <c r="AL33" s="52">
        <v>71</v>
      </c>
      <c r="AM33" s="52">
        <v>67</v>
      </c>
      <c r="AN33" s="52">
        <v>64</v>
      </c>
      <c r="AO33" s="52">
        <v>60</v>
      </c>
      <c r="AP33" s="52">
        <v>57</v>
      </c>
      <c r="AQ33" s="52">
        <v>54</v>
      </c>
      <c r="AR33" s="52"/>
      <c r="AS33" s="52"/>
      <c r="AT33" s="52"/>
      <c r="AU33" s="52"/>
      <c r="AV33" s="52"/>
      <c r="AW33" s="52"/>
      <c r="AX33" s="52"/>
      <c r="AY33" s="52"/>
      <c r="AZ33" s="52"/>
      <c r="BA33" s="52"/>
    </row>
    <row r="34" spans="1:53" x14ac:dyDescent="0.25">
      <c r="A34" s="27" t="s">
        <v>28</v>
      </c>
      <c r="B34" s="27"/>
      <c r="C34" s="27"/>
      <c r="D34" s="27"/>
      <c r="E34" s="27"/>
      <c r="F34" s="27"/>
      <c r="G34" s="27"/>
      <c r="H34" s="27"/>
      <c r="I34" s="27"/>
      <c r="N34" s="15">
        <v>428</v>
      </c>
      <c r="O34" s="52">
        <v>264.33800000000002</v>
      </c>
      <c r="P34" s="52">
        <v>265.39</v>
      </c>
      <c r="Q34" s="52">
        <v>266.10300000000001</v>
      </c>
      <c r="R34" s="52">
        <v>266.39999999999998</v>
      </c>
      <c r="S34" s="52">
        <v>266.5</v>
      </c>
      <c r="T34" s="52">
        <v>266.10000000000002</v>
      </c>
      <c r="U34" s="52">
        <v>265.39999999999998</v>
      </c>
      <c r="V34" s="52">
        <v>264</v>
      </c>
      <c r="W34" s="52">
        <v>263</v>
      </c>
      <c r="X34" s="52">
        <v>261</v>
      </c>
      <c r="Y34" s="52">
        <v>260</v>
      </c>
      <c r="Z34" s="52">
        <v>277</v>
      </c>
      <c r="AA34" s="52">
        <v>280</v>
      </c>
      <c r="AB34" s="52">
        <v>283</v>
      </c>
      <c r="AC34" s="52">
        <v>285</v>
      </c>
      <c r="AD34" s="52">
        <v>287</v>
      </c>
      <c r="AE34" s="52">
        <v>289</v>
      </c>
      <c r="AF34" s="52">
        <v>291</v>
      </c>
      <c r="AG34" s="52">
        <v>293</v>
      </c>
      <c r="AH34" s="52">
        <v>296</v>
      </c>
      <c r="AI34" s="52">
        <v>299</v>
      </c>
      <c r="AJ34" s="52">
        <v>302</v>
      </c>
      <c r="AK34" s="52">
        <v>305</v>
      </c>
      <c r="AL34" s="52">
        <v>307</v>
      </c>
      <c r="AM34" s="52">
        <v>310</v>
      </c>
      <c r="AN34" s="52">
        <v>312</v>
      </c>
      <c r="AO34" s="52">
        <v>315</v>
      </c>
      <c r="AP34" s="52">
        <v>317</v>
      </c>
      <c r="AQ34" s="52">
        <v>319</v>
      </c>
      <c r="AR34" s="52"/>
      <c r="AS34" s="52"/>
      <c r="AT34" s="52"/>
      <c r="AU34" s="52"/>
      <c r="AV34" s="52"/>
      <c r="AW34" s="52"/>
      <c r="AX34" s="52"/>
      <c r="AY34" s="52"/>
      <c r="AZ34" s="52"/>
      <c r="BA34" s="52"/>
    </row>
    <row r="35" spans="1:53" x14ac:dyDescent="0.25">
      <c r="A35" s="27"/>
      <c r="B35" s="27"/>
      <c r="C35" s="27"/>
      <c r="D35" s="27"/>
      <c r="E35" s="27"/>
      <c r="F35" s="27"/>
      <c r="G35" s="27"/>
      <c r="H35" s="27"/>
      <c r="I35" s="27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</row>
    <row r="36" spans="1:53" x14ac:dyDescent="0.25">
      <c r="A36" s="52" t="s">
        <v>121</v>
      </c>
      <c r="B36" s="52"/>
      <c r="C36" s="52"/>
      <c r="D36" s="52"/>
      <c r="E36" s="52">
        <v>91</v>
      </c>
      <c r="F36" s="52">
        <v>88</v>
      </c>
      <c r="G36" s="52"/>
      <c r="H36" s="52"/>
      <c r="I36" s="52"/>
      <c r="K36" s="15">
        <v>74</v>
      </c>
      <c r="L36" s="15">
        <v>73</v>
      </c>
      <c r="N36" s="15">
        <v>68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</row>
    <row r="37" spans="1:53" x14ac:dyDescent="0.25">
      <c r="A37" s="27" t="s">
        <v>54</v>
      </c>
      <c r="B37" s="27"/>
      <c r="C37" s="27"/>
      <c r="D37" s="27"/>
      <c r="E37" s="27"/>
      <c r="F37" s="27"/>
      <c r="G37" s="27"/>
      <c r="H37" s="27"/>
      <c r="I37" s="27"/>
      <c r="K37" s="53"/>
      <c r="L37" s="53"/>
      <c r="M37" s="53"/>
      <c r="N37" s="53">
        <v>26</v>
      </c>
      <c r="O37" s="52">
        <v>25.620999999999999</v>
      </c>
      <c r="P37" s="52">
        <v>24.114000000000001</v>
      </c>
      <c r="Q37" s="52">
        <v>22.677</v>
      </c>
      <c r="R37" s="52">
        <v>21.3</v>
      </c>
      <c r="S37" s="52">
        <v>20</v>
      </c>
      <c r="T37" s="52">
        <v>18.7</v>
      </c>
      <c r="U37" s="52">
        <v>17.600000000000001</v>
      </c>
      <c r="V37" s="52">
        <v>15.5</v>
      </c>
      <c r="W37" s="52">
        <v>15.4</v>
      </c>
      <c r="X37" s="52">
        <v>14.5</v>
      </c>
      <c r="Y37" s="52">
        <v>13.9</v>
      </c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</row>
    <row r="38" spans="1:53" x14ac:dyDescent="0.25">
      <c r="A38" s="27" t="s">
        <v>28</v>
      </c>
      <c r="B38" s="27"/>
      <c r="C38" s="27"/>
      <c r="D38" s="27"/>
      <c r="E38" s="27"/>
      <c r="F38" s="27"/>
      <c r="G38" s="27"/>
      <c r="H38" s="27"/>
      <c r="I38" s="27"/>
      <c r="K38" s="53"/>
      <c r="L38" s="53"/>
      <c r="M38" s="53"/>
      <c r="N38" s="53">
        <v>42</v>
      </c>
      <c r="O38" s="52">
        <v>29.295000000000002</v>
      </c>
      <c r="P38" s="52">
        <v>29.355</v>
      </c>
      <c r="Q38" s="52">
        <v>29.381</v>
      </c>
      <c r="R38" s="52">
        <v>29.4</v>
      </c>
      <c r="S38" s="52">
        <v>29.2</v>
      </c>
      <c r="T38" s="52">
        <v>29.245000000000001</v>
      </c>
      <c r="U38" s="52">
        <v>29.129000000000001</v>
      </c>
      <c r="V38" s="52">
        <v>28.9</v>
      </c>
      <c r="W38" s="52">
        <v>28.7</v>
      </c>
      <c r="X38" s="52">
        <v>28.6</v>
      </c>
      <c r="Y38" s="52">
        <v>28.456</v>
      </c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</row>
    <row r="39" spans="1:53" x14ac:dyDescent="0.25">
      <c r="A39" s="27"/>
      <c r="B39" s="27"/>
      <c r="C39" s="27"/>
      <c r="D39" s="27"/>
      <c r="E39" s="27"/>
      <c r="F39" s="27"/>
      <c r="G39" s="27"/>
      <c r="H39" s="27"/>
      <c r="I39" s="27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</row>
    <row r="40" spans="1:53" x14ac:dyDescent="0.25">
      <c r="A40" s="32" t="s">
        <v>11</v>
      </c>
      <c r="B40" s="32"/>
      <c r="C40" s="32"/>
      <c r="D40" s="32"/>
      <c r="E40" s="136">
        <v>2420</v>
      </c>
      <c r="F40" s="136">
        <v>2352</v>
      </c>
      <c r="G40" s="32"/>
      <c r="H40" s="32"/>
      <c r="I40" s="32"/>
      <c r="K40" s="15">
        <v>2032</v>
      </c>
      <c r="L40" s="15">
        <v>1975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3" x14ac:dyDescent="0.25">
      <c r="A41" s="27" t="s">
        <v>54</v>
      </c>
      <c r="B41" s="27"/>
      <c r="C41" s="27"/>
      <c r="D41" s="27"/>
      <c r="E41" s="27"/>
      <c r="F41" s="27"/>
      <c r="G41" s="27"/>
      <c r="H41" s="27"/>
      <c r="I41" s="27"/>
      <c r="N41" s="15">
        <v>1810</v>
      </c>
      <c r="O41" s="52">
        <v>1316.877</v>
      </c>
      <c r="P41" s="52">
        <v>1282.163</v>
      </c>
      <c r="Q41" s="52">
        <v>1248.3389999999999</v>
      </c>
      <c r="R41" s="52">
        <v>1215.335</v>
      </c>
      <c r="S41" s="52">
        <v>1156</v>
      </c>
      <c r="T41" s="52">
        <v>1127</v>
      </c>
      <c r="U41" s="52">
        <v>1099</v>
      </c>
      <c r="V41" s="52">
        <v>1072</v>
      </c>
      <c r="W41" s="52">
        <v>1045</v>
      </c>
      <c r="X41" s="52">
        <v>1018</v>
      </c>
      <c r="Y41" s="52">
        <v>1016.3</v>
      </c>
      <c r="Z41" s="52">
        <v>964</v>
      </c>
      <c r="AA41" s="52">
        <v>941</v>
      </c>
      <c r="AB41" s="52">
        <v>918</v>
      </c>
      <c r="AC41" s="52">
        <v>895</v>
      </c>
      <c r="AD41" s="52">
        <v>856</v>
      </c>
      <c r="AE41" s="52">
        <v>819</v>
      </c>
      <c r="AF41" s="52">
        <v>784</v>
      </c>
      <c r="AG41" s="52">
        <v>751</v>
      </c>
      <c r="AH41" s="52">
        <v>720</v>
      </c>
      <c r="AI41" s="52">
        <v>691</v>
      </c>
      <c r="AJ41" s="52">
        <v>664</v>
      </c>
      <c r="AK41" s="52">
        <v>637</v>
      </c>
      <c r="AL41" s="52">
        <v>610</v>
      </c>
      <c r="AM41" s="52">
        <v>584</v>
      </c>
      <c r="AN41" s="52">
        <v>560</v>
      </c>
      <c r="AO41" s="52">
        <v>536</v>
      </c>
      <c r="AP41" s="52">
        <v>513</v>
      </c>
      <c r="AQ41" s="52">
        <v>491</v>
      </c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3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3" x14ac:dyDescent="0.25">
      <c r="A43" s="25" t="s">
        <v>2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76"/>
      <c r="P43" s="76"/>
      <c r="Q43" s="76"/>
      <c r="R43" s="76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3" x14ac:dyDescent="0.25">
      <c r="A44" s="27" t="s">
        <v>54</v>
      </c>
      <c r="B44" s="27"/>
      <c r="C44" s="27"/>
      <c r="D44" s="27"/>
      <c r="E44" s="27"/>
      <c r="F44" s="27"/>
      <c r="G44" s="27"/>
      <c r="H44" s="27"/>
      <c r="I44" s="27"/>
      <c r="N44" s="52">
        <f t="shared" ref="N44:AQ44" si="3">N9+N13+N17+N21+N25+N29+N33+N41</f>
        <v>3199</v>
      </c>
      <c r="O44" s="52">
        <f t="shared" si="3"/>
        <v>4287.6190000000006</v>
      </c>
      <c r="P44" s="52">
        <f t="shared" si="3"/>
        <v>4078.1089999999999</v>
      </c>
      <c r="Q44" s="52">
        <f t="shared" si="3"/>
        <v>3877.7259999999997</v>
      </c>
      <c r="R44" s="52">
        <f t="shared" si="3"/>
        <v>3657.9119999999998</v>
      </c>
      <c r="S44" s="52">
        <f t="shared" si="3"/>
        <v>3502.8</v>
      </c>
      <c r="T44" s="52">
        <f t="shared" si="3"/>
        <v>3300.8</v>
      </c>
      <c r="U44" s="52">
        <f t="shared" si="3"/>
        <v>3137.5</v>
      </c>
      <c r="V44" s="52">
        <f t="shared" si="3"/>
        <v>2983.1000000000004</v>
      </c>
      <c r="W44" s="52">
        <f t="shared" si="3"/>
        <v>2836.3</v>
      </c>
      <c r="X44" s="52">
        <f t="shared" si="3"/>
        <v>2696.5190000000002</v>
      </c>
      <c r="Y44" s="52">
        <f>Y9+Y13+Y17+Y21+Y25+Y29+Y33+Y41+Y37</f>
        <v>2634.2000000000003</v>
      </c>
      <c r="Z44" s="52">
        <f t="shared" si="3"/>
        <v>2586</v>
      </c>
      <c r="AA44" s="52">
        <f t="shared" si="3"/>
        <v>2491</v>
      </c>
      <c r="AB44" s="52">
        <f t="shared" si="3"/>
        <v>2399</v>
      </c>
      <c r="AC44" s="52">
        <f t="shared" si="3"/>
        <v>2308</v>
      </c>
      <c r="AD44" s="52">
        <f t="shared" si="3"/>
        <v>2208</v>
      </c>
      <c r="AE44" s="52">
        <f t="shared" si="3"/>
        <v>2110</v>
      </c>
      <c r="AF44" s="52">
        <f t="shared" si="3"/>
        <v>2017</v>
      </c>
      <c r="AG44" s="52">
        <f t="shared" si="3"/>
        <v>1932</v>
      </c>
      <c r="AH44" s="52">
        <f t="shared" si="3"/>
        <v>1851</v>
      </c>
      <c r="AI44" s="52">
        <f t="shared" si="3"/>
        <v>1776</v>
      </c>
      <c r="AJ44" s="52">
        <f t="shared" si="3"/>
        <v>1705</v>
      </c>
      <c r="AK44" s="52">
        <f t="shared" si="3"/>
        <v>1636</v>
      </c>
      <c r="AL44" s="52">
        <f t="shared" si="3"/>
        <v>1566</v>
      </c>
      <c r="AM44" s="52">
        <f t="shared" si="3"/>
        <v>1499</v>
      </c>
      <c r="AN44" s="52">
        <f t="shared" si="3"/>
        <v>1437</v>
      </c>
      <c r="AO44" s="52">
        <f t="shared" si="3"/>
        <v>1374</v>
      </c>
      <c r="AP44" s="52">
        <f t="shared" si="3"/>
        <v>1316</v>
      </c>
      <c r="AQ44" s="52">
        <f t="shared" si="3"/>
        <v>1260</v>
      </c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3" x14ac:dyDescent="0.25">
      <c r="A45" s="27" t="s">
        <v>28</v>
      </c>
      <c r="B45" s="27"/>
      <c r="C45" s="27"/>
      <c r="D45" s="27"/>
      <c r="E45" s="27"/>
      <c r="F45" s="27"/>
      <c r="G45" s="27"/>
      <c r="H45" s="27"/>
      <c r="I45" s="27"/>
      <c r="N45" s="52">
        <f t="shared" ref="N45:AQ45" si="4">N10+N14+N18+N22+N26+N30+N34</f>
        <v>11213</v>
      </c>
      <c r="O45" s="52">
        <f t="shared" si="4"/>
        <v>8370.1219999999994</v>
      </c>
      <c r="P45" s="52">
        <f t="shared" si="4"/>
        <v>11245.963999999998</v>
      </c>
      <c r="Q45" s="52">
        <f t="shared" si="4"/>
        <v>8121.2370000000001</v>
      </c>
      <c r="R45" s="52">
        <f t="shared" si="4"/>
        <v>7983.5</v>
      </c>
      <c r="S45" s="52">
        <f t="shared" si="4"/>
        <v>7867.7</v>
      </c>
      <c r="T45" s="52">
        <f t="shared" si="4"/>
        <v>7736.77</v>
      </c>
      <c r="U45" s="52">
        <f t="shared" si="4"/>
        <v>7607.2999999999993</v>
      </c>
      <c r="V45" s="52">
        <f t="shared" si="4"/>
        <v>7475.7</v>
      </c>
      <c r="W45" s="52">
        <f t="shared" si="4"/>
        <v>7345.9000000000005</v>
      </c>
      <c r="X45" s="52">
        <f t="shared" si="4"/>
        <v>7213</v>
      </c>
      <c r="Y45" s="52">
        <f>Y10+Y14+Y18+Y22+Y26+Y30+Y34+Y38</f>
        <v>7176.9560000000001</v>
      </c>
      <c r="Z45" s="52">
        <f t="shared" si="4"/>
        <v>6779</v>
      </c>
      <c r="AA45" s="52">
        <f t="shared" si="4"/>
        <v>6700</v>
      </c>
      <c r="AB45" s="52">
        <f t="shared" si="4"/>
        <v>6613</v>
      </c>
      <c r="AC45" s="52">
        <f t="shared" si="4"/>
        <v>6524</v>
      </c>
      <c r="AD45" s="52">
        <f t="shared" si="4"/>
        <v>6440</v>
      </c>
      <c r="AE45" s="52">
        <f t="shared" si="4"/>
        <v>6355</v>
      </c>
      <c r="AF45" s="52">
        <f t="shared" si="4"/>
        <v>6271</v>
      </c>
      <c r="AG45" s="52">
        <f t="shared" si="4"/>
        <v>6198</v>
      </c>
      <c r="AH45" s="52">
        <f t="shared" si="4"/>
        <v>6131</v>
      </c>
      <c r="AI45" s="52">
        <f t="shared" si="4"/>
        <v>6074</v>
      </c>
      <c r="AJ45" s="52">
        <f t="shared" si="4"/>
        <v>6021</v>
      </c>
      <c r="AK45" s="52">
        <f t="shared" si="4"/>
        <v>5955</v>
      </c>
      <c r="AL45" s="52">
        <f t="shared" si="4"/>
        <v>5891</v>
      </c>
      <c r="AM45" s="52">
        <f t="shared" si="4"/>
        <v>5825</v>
      </c>
      <c r="AN45" s="52">
        <f t="shared" si="4"/>
        <v>5756</v>
      </c>
      <c r="AO45" s="52">
        <f t="shared" si="4"/>
        <v>5691</v>
      </c>
      <c r="AP45" s="52">
        <f t="shared" si="4"/>
        <v>5624</v>
      </c>
      <c r="AQ45" s="52">
        <f t="shared" si="4"/>
        <v>5557</v>
      </c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3" x14ac:dyDescent="0.25"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3" x14ac:dyDescent="0.25">
      <c r="A47" s="54" t="s">
        <v>742</v>
      </c>
      <c r="B47" s="54"/>
      <c r="C47" s="54"/>
      <c r="D47" s="54"/>
      <c r="E47" s="54"/>
      <c r="F47" s="54"/>
      <c r="G47" s="54"/>
      <c r="H47" s="54"/>
      <c r="I47" s="54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3" x14ac:dyDescent="0.25"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5"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44" t="s">
        <v>732</v>
      </c>
      <c r="B50" s="44"/>
      <c r="C50" s="44"/>
      <c r="D50" s="44"/>
      <c r="E50" s="44"/>
      <c r="F50" s="44"/>
      <c r="G50" s="44"/>
      <c r="H50" s="44"/>
      <c r="I50" s="44"/>
      <c r="J50" s="44" t="s">
        <v>686</v>
      </c>
      <c r="K50" s="44">
        <v>2013</v>
      </c>
      <c r="L50" s="44">
        <v>2012</v>
      </c>
      <c r="M50" s="44">
        <v>2011</v>
      </c>
      <c r="N50" s="44">
        <v>2010</v>
      </c>
      <c r="O50" s="76">
        <v>2009</v>
      </c>
      <c r="P50" s="76">
        <v>2006</v>
      </c>
      <c r="Q50" s="76">
        <v>1998</v>
      </c>
      <c r="R50" s="76">
        <v>1987</v>
      </c>
      <c r="S50" s="76">
        <v>1976</v>
      </c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6" t="s">
        <v>687</v>
      </c>
      <c r="B51" s="16"/>
      <c r="C51" s="16"/>
      <c r="D51" s="16"/>
      <c r="E51" s="16"/>
      <c r="F51" s="16"/>
      <c r="G51" s="16"/>
      <c r="H51" s="16"/>
      <c r="I51" s="16"/>
      <c r="J51" s="50" t="s">
        <v>688</v>
      </c>
      <c r="K51" s="45">
        <v>54.55</v>
      </c>
      <c r="L51" s="50">
        <v>55</v>
      </c>
      <c r="M51" s="50">
        <v>54</v>
      </c>
      <c r="N51" s="50">
        <v>54</v>
      </c>
      <c r="O51" s="45">
        <v>53</v>
      </c>
      <c r="P51" s="15">
        <v>52</v>
      </c>
      <c r="Q51" s="52"/>
      <c r="R51" s="45" t="s">
        <v>690</v>
      </c>
      <c r="S51" s="45" t="s">
        <v>689</v>
      </c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6" t="s">
        <v>691</v>
      </c>
      <c r="B52" s="16"/>
      <c r="C52" s="16"/>
      <c r="D52" s="16"/>
      <c r="E52" s="16"/>
      <c r="F52" s="16"/>
      <c r="G52" s="16"/>
      <c r="H52" s="16"/>
      <c r="I52" s="16"/>
      <c r="J52" s="50" t="s">
        <v>688</v>
      </c>
      <c r="L52" s="50">
        <v>53</v>
      </c>
      <c r="M52" s="50">
        <v>54</v>
      </c>
      <c r="N52" s="50">
        <v>54</v>
      </c>
      <c r="O52" s="52">
        <v>54</v>
      </c>
      <c r="Q52" s="52"/>
      <c r="R52" s="45" t="s">
        <v>693</v>
      </c>
      <c r="S52" s="45" t="s">
        <v>692</v>
      </c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6" t="s">
        <v>694</v>
      </c>
      <c r="B53" s="16"/>
      <c r="C53" s="16"/>
      <c r="D53" s="16"/>
      <c r="E53" s="16"/>
      <c r="F53" s="16"/>
      <c r="G53" s="16"/>
      <c r="H53" s="16"/>
      <c r="I53" s="16"/>
      <c r="J53" s="50" t="s">
        <v>688</v>
      </c>
      <c r="L53" s="50">
        <v>55</v>
      </c>
      <c r="M53" s="50">
        <v>54</v>
      </c>
      <c r="N53" s="50">
        <v>54</v>
      </c>
      <c r="O53" s="52">
        <v>54</v>
      </c>
      <c r="Q53" s="52"/>
      <c r="R53" s="45" t="s">
        <v>270</v>
      </c>
      <c r="S53" s="45" t="s">
        <v>695</v>
      </c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6" t="s">
        <v>696</v>
      </c>
      <c r="B54" s="16"/>
      <c r="C54" s="16"/>
      <c r="D54" s="16"/>
      <c r="E54" s="16"/>
      <c r="F54" s="16"/>
      <c r="G54" s="16"/>
      <c r="H54" s="16"/>
      <c r="I54" s="16"/>
      <c r="J54" s="50" t="s">
        <v>697</v>
      </c>
      <c r="L54" s="50">
        <v>43</v>
      </c>
      <c r="M54" s="50">
        <v>46.6</v>
      </c>
      <c r="N54" s="50">
        <v>46.6</v>
      </c>
      <c r="O54" s="45">
        <v>47.6</v>
      </c>
      <c r="Q54" s="52"/>
      <c r="R54" s="45" t="s">
        <v>699</v>
      </c>
      <c r="S54" s="45" t="s">
        <v>698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6" t="s">
        <v>700</v>
      </c>
      <c r="B55" s="16"/>
      <c r="C55" s="16"/>
      <c r="D55" s="16"/>
      <c r="E55" s="16"/>
      <c r="F55" s="16"/>
      <c r="G55" s="16"/>
      <c r="H55" s="16"/>
      <c r="I55" s="16"/>
      <c r="J55" s="50" t="s">
        <v>697</v>
      </c>
      <c r="L55" s="50">
        <v>13.7</v>
      </c>
      <c r="M55" s="50">
        <v>13.8</v>
      </c>
      <c r="N55" s="50">
        <v>13.8</v>
      </c>
      <c r="O55" s="45">
        <v>15.5</v>
      </c>
      <c r="Q55" s="52"/>
      <c r="R55" s="45" t="s">
        <v>702</v>
      </c>
      <c r="S55" s="45" t="s">
        <v>701</v>
      </c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6" t="s">
        <v>703</v>
      </c>
      <c r="B56" s="16"/>
      <c r="C56" s="16"/>
      <c r="D56" s="16"/>
      <c r="E56" s="16"/>
      <c r="F56" s="16"/>
      <c r="G56" s="16"/>
      <c r="H56" s="16"/>
      <c r="I56" s="16"/>
      <c r="J56" s="50" t="s">
        <v>697</v>
      </c>
      <c r="L56" s="50">
        <v>95</v>
      </c>
      <c r="M56" s="50">
        <v>92.2</v>
      </c>
      <c r="N56" s="50" t="s">
        <v>1440</v>
      </c>
      <c r="O56" s="45">
        <v>101.4</v>
      </c>
      <c r="Q56" s="52"/>
      <c r="R56" s="45" t="s">
        <v>705</v>
      </c>
      <c r="S56" s="45" t="s">
        <v>704</v>
      </c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6" t="s">
        <v>706</v>
      </c>
      <c r="B57" s="16"/>
      <c r="C57" s="16"/>
      <c r="D57" s="16"/>
      <c r="E57" s="16"/>
      <c r="F57" s="16"/>
      <c r="G57" s="16"/>
      <c r="H57" s="16"/>
      <c r="I57" s="16"/>
      <c r="J57" s="50" t="s">
        <v>697</v>
      </c>
      <c r="L57" s="50"/>
      <c r="M57" s="50"/>
      <c r="N57" s="50"/>
      <c r="O57" s="45" t="s">
        <v>1429</v>
      </c>
      <c r="Q57" s="52"/>
      <c r="R57" s="45" t="s">
        <v>708</v>
      </c>
      <c r="S57" s="45" t="s">
        <v>707</v>
      </c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6" t="s">
        <v>709</v>
      </c>
      <c r="B58" s="16"/>
      <c r="C58" s="16"/>
      <c r="D58" s="16"/>
      <c r="E58" s="16"/>
      <c r="F58" s="16"/>
      <c r="G58" s="16"/>
      <c r="H58" s="16"/>
      <c r="I58" s="16"/>
      <c r="J58" s="50" t="s">
        <v>710</v>
      </c>
      <c r="L58" s="50">
        <v>6</v>
      </c>
      <c r="M58" s="50">
        <v>6.4</v>
      </c>
      <c r="N58" s="50">
        <v>6.4</v>
      </c>
      <c r="O58" s="45">
        <v>6.5</v>
      </c>
      <c r="Q58" s="52"/>
      <c r="R58" s="45" t="s">
        <v>712</v>
      </c>
      <c r="S58" s="45" t="s">
        <v>711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47" t="s">
        <v>713</v>
      </c>
      <c r="B59" s="47"/>
      <c r="C59" s="47"/>
      <c r="D59" s="47"/>
      <c r="E59" s="47"/>
      <c r="F59" s="47"/>
      <c r="G59" s="47"/>
      <c r="H59" s="47"/>
      <c r="I59" s="47"/>
      <c r="J59" s="50" t="s">
        <v>714</v>
      </c>
      <c r="L59" s="50"/>
      <c r="M59" s="50"/>
      <c r="N59" s="50"/>
      <c r="O59" s="52"/>
      <c r="Q59" s="53">
        <v>7783317</v>
      </c>
      <c r="R59" s="49">
        <v>3437489</v>
      </c>
      <c r="S59" s="49">
        <v>2235157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47" t="s">
        <v>715</v>
      </c>
      <c r="B60" s="47"/>
      <c r="C60" s="47"/>
      <c r="D60" s="47"/>
      <c r="E60" s="47"/>
      <c r="F60" s="47"/>
      <c r="G60" s="47"/>
      <c r="H60" s="47"/>
      <c r="I60" s="47"/>
      <c r="J60" s="50" t="s">
        <v>716</v>
      </c>
      <c r="L60" s="50"/>
      <c r="M60" s="50"/>
      <c r="N60" s="50"/>
      <c r="O60" s="52"/>
      <c r="Q60" s="55">
        <v>0.50759990888203577</v>
      </c>
      <c r="R60" s="45" t="s">
        <v>718</v>
      </c>
      <c r="S60" s="45" t="s">
        <v>717</v>
      </c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47" t="s">
        <v>719</v>
      </c>
      <c r="B61" s="47"/>
      <c r="C61" s="47"/>
      <c r="D61" s="47"/>
      <c r="E61" s="47"/>
      <c r="F61" s="47"/>
      <c r="G61" s="47"/>
      <c r="H61" s="47"/>
      <c r="I61" s="47"/>
      <c r="J61" s="50" t="s">
        <v>716</v>
      </c>
      <c r="L61" s="50"/>
      <c r="M61" s="50"/>
      <c r="N61" s="50"/>
      <c r="O61" s="52"/>
      <c r="Q61" s="55">
        <v>0.49240009111796423</v>
      </c>
      <c r="R61" s="45" t="s">
        <v>721</v>
      </c>
      <c r="S61" s="45" t="s">
        <v>720</v>
      </c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47" t="s">
        <v>722</v>
      </c>
      <c r="B62" s="47"/>
      <c r="C62" s="47"/>
      <c r="D62" s="47"/>
      <c r="E62" s="47"/>
      <c r="F62" s="47"/>
      <c r="G62" s="47"/>
      <c r="H62" s="47"/>
      <c r="I62" s="47"/>
      <c r="J62" s="50" t="s">
        <v>714</v>
      </c>
      <c r="L62" s="50"/>
      <c r="M62" s="50"/>
      <c r="N62" s="50"/>
      <c r="O62" s="52"/>
      <c r="Q62" s="53">
        <v>27666</v>
      </c>
      <c r="R62" s="49">
        <v>28218</v>
      </c>
      <c r="S62" s="49">
        <v>41990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47" t="s">
        <v>715</v>
      </c>
      <c r="B63" s="47"/>
      <c r="C63" s="47"/>
      <c r="D63" s="47"/>
      <c r="E63" s="47"/>
      <c r="F63" s="47"/>
      <c r="G63" s="47"/>
      <c r="H63" s="47"/>
      <c r="I63" s="47"/>
      <c r="J63" s="50" t="s">
        <v>716</v>
      </c>
      <c r="L63" s="50"/>
      <c r="M63" s="50"/>
      <c r="N63" s="50"/>
      <c r="O63" s="52"/>
      <c r="Q63" s="75">
        <v>0.26444010699052989</v>
      </c>
      <c r="R63" s="45" t="s">
        <v>724</v>
      </c>
      <c r="S63" s="45" t="s">
        <v>723</v>
      </c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47" t="s">
        <v>719</v>
      </c>
      <c r="B64" s="47"/>
      <c r="C64" s="47"/>
      <c r="D64" s="47"/>
      <c r="E64" s="47"/>
      <c r="F64" s="47"/>
      <c r="G64" s="47"/>
      <c r="H64" s="47"/>
      <c r="I64" s="47"/>
      <c r="J64" s="50" t="s">
        <v>716</v>
      </c>
      <c r="L64" s="50"/>
      <c r="M64" s="50"/>
      <c r="N64" s="50"/>
      <c r="O64" s="52"/>
      <c r="Q64" s="75">
        <v>0.73555989300947011</v>
      </c>
      <c r="R64" s="45" t="s">
        <v>726</v>
      </c>
      <c r="S64" s="45" t="s">
        <v>725</v>
      </c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47" t="s">
        <v>727</v>
      </c>
      <c r="B65" s="47"/>
      <c r="C65" s="47"/>
      <c r="D65" s="47"/>
      <c r="E65" s="47"/>
      <c r="F65" s="47"/>
      <c r="G65" s="47"/>
      <c r="H65" s="47"/>
      <c r="I65" s="47"/>
      <c r="J65" s="50" t="s">
        <v>714</v>
      </c>
      <c r="L65" s="50"/>
      <c r="M65" s="50"/>
      <c r="N65" s="50"/>
      <c r="O65" s="52"/>
      <c r="Q65" s="53">
        <v>4032973</v>
      </c>
      <c r="R65" s="49">
        <v>3409271</v>
      </c>
      <c r="S65" s="49">
        <v>2193167</v>
      </c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47" t="s">
        <v>715</v>
      </c>
      <c r="B66" s="47"/>
      <c r="C66" s="47"/>
      <c r="D66" s="47"/>
      <c r="E66" s="47"/>
      <c r="F66" s="47"/>
      <c r="G66" s="47"/>
      <c r="H66" s="47"/>
      <c r="I66" s="47"/>
      <c r="J66" s="50" t="s">
        <v>716</v>
      </c>
      <c r="L66" s="50"/>
      <c r="M66" s="50"/>
      <c r="N66" s="50"/>
      <c r="O66" s="52"/>
      <c r="Q66" s="75">
        <f>1-Q67</f>
        <v>0.34456714686659196</v>
      </c>
      <c r="R66" s="45" t="s">
        <v>729</v>
      </c>
      <c r="S66" s="45" t="s">
        <v>728</v>
      </c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47" t="s">
        <v>719</v>
      </c>
      <c r="B67" s="47"/>
      <c r="C67" s="47"/>
      <c r="D67" s="47"/>
      <c r="E67" s="47"/>
      <c r="F67" s="47"/>
      <c r="G67" s="47"/>
      <c r="H67" s="47"/>
      <c r="I67" s="47"/>
      <c r="J67" s="50" t="s">
        <v>716</v>
      </c>
      <c r="L67" s="50"/>
      <c r="M67" s="50"/>
      <c r="N67" s="50"/>
      <c r="O67" s="52"/>
      <c r="Q67" s="75">
        <v>0.65543285313340804</v>
      </c>
      <c r="R67" s="45" t="s">
        <v>731</v>
      </c>
      <c r="S67" s="45" t="s">
        <v>730</v>
      </c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O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5">
      <c r="A69" s="154" t="s">
        <v>743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</row>
    <row r="70" spans="1:53" x14ac:dyDescent="0.25">
      <c r="A70" s="15" t="s">
        <v>744</v>
      </c>
    </row>
    <row r="74" spans="1:53" ht="13.8" x14ac:dyDescent="0.3">
      <c r="V74" s="111"/>
    </row>
  </sheetData>
  <customSheetViews>
    <customSheetView guid="{0A7E1136-5040-473C-AA96-D25ADB173731}" showRuler="0">
      <selection activeCell="I19" sqref="I19"/>
      <pageMargins left="0.78740157499999996" right="0.78740157499999996" top="0.984251969" bottom="0.984251969" header="0.5" footer="0.5"/>
      <pageSetup orientation="portrait" r:id="rId1"/>
      <headerFooter alignWithMargins="0"/>
    </customSheetView>
    <customSheetView guid="{E71F7A86-BDE9-40B2-A296-8342ABE0EBAC}" showRuler="0">
      <selection activeCell="AK13" sqref="AK13"/>
      <pageMargins left="0.78740157499999996" right="0.78740157499999996" top="0.984251969" bottom="0.984251969" header="0.5" footer="0.5"/>
      <pageSetup orientation="portrait" r:id="rId2"/>
      <headerFooter alignWithMargins="0"/>
    </customSheetView>
  </customSheetViews>
  <mergeCells count="1">
    <mergeCell ref="A69:R69"/>
  </mergeCells>
  <phoneticPr fontId="0" type="noConversion"/>
  <pageMargins left="0.78740157499999996" right="0.78740157499999996" top="0.984251969" bottom="0.984251969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CQ44"/>
  <sheetViews>
    <sheetView workbookViewId="0">
      <selection activeCell="E7" sqref="E7"/>
    </sheetView>
  </sheetViews>
  <sheetFormatPr baseColWidth="10" defaultColWidth="9.109375" defaultRowHeight="13.2" x14ac:dyDescent="0.25"/>
  <cols>
    <col min="1" max="1" width="25.88671875" style="7" customWidth="1"/>
    <col min="2" max="8" width="5" style="7" bestFit="1" customWidth="1"/>
    <col min="9" max="13" width="8" style="7" bestFit="1" customWidth="1"/>
    <col min="14" max="14" width="5" style="7" bestFit="1" customWidth="1"/>
    <col min="15" max="24" width="9.33203125" style="7" customWidth="1"/>
    <col min="25" max="26" width="6.109375" style="7" bestFit="1" customWidth="1"/>
    <col min="27" max="28" width="5.6640625" style="7" bestFit="1" customWidth="1"/>
    <col min="29" max="31" width="5" style="7" bestFit="1" customWidth="1"/>
    <col min="32" max="32" width="5.33203125" style="7" bestFit="1" customWidth="1"/>
    <col min="33" max="49" width="5.44140625" style="7" bestFit="1" customWidth="1"/>
    <col min="50" max="51" width="5" style="7" bestFit="1" customWidth="1"/>
    <col min="52" max="55" width="9.109375" style="7"/>
    <col min="56" max="95" width="11.44140625" customWidth="1"/>
    <col min="96" max="16384" width="9.109375" style="7"/>
  </cols>
  <sheetData>
    <row r="1" spans="1:95" s="8" customFormat="1" x14ac:dyDescent="0.25">
      <c r="B1" s="129">
        <v>2020</v>
      </c>
      <c r="C1" s="129">
        <v>2019</v>
      </c>
      <c r="D1" s="129">
        <v>2018</v>
      </c>
      <c r="E1" s="129">
        <v>2017</v>
      </c>
      <c r="F1" s="129">
        <v>2016</v>
      </c>
      <c r="G1" s="129">
        <v>2015</v>
      </c>
      <c r="H1" s="129">
        <v>2014</v>
      </c>
      <c r="I1" s="8">
        <v>2013</v>
      </c>
      <c r="J1" s="8">
        <v>2012</v>
      </c>
      <c r="K1" s="8">
        <v>2011</v>
      </c>
      <c r="L1" s="8">
        <v>2010</v>
      </c>
      <c r="M1" s="8">
        <v>2009</v>
      </c>
      <c r="N1" s="8">
        <v>2008</v>
      </c>
      <c r="O1" s="8">
        <v>2007</v>
      </c>
      <c r="P1" s="8">
        <v>2006</v>
      </c>
      <c r="Q1" s="8">
        <v>2005</v>
      </c>
      <c r="R1" s="8">
        <v>2004</v>
      </c>
      <c r="S1" s="8">
        <v>2003</v>
      </c>
      <c r="T1" s="8">
        <v>2002</v>
      </c>
      <c r="U1" s="8">
        <v>2001</v>
      </c>
      <c r="V1" s="8">
        <v>2000</v>
      </c>
      <c r="W1" s="8">
        <v>1999</v>
      </c>
      <c r="X1" s="8">
        <v>1998</v>
      </c>
      <c r="Y1" s="8">
        <v>1997</v>
      </c>
      <c r="Z1" s="8">
        <v>1996</v>
      </c>
      <c r="AA1" s="8">
        <v>1995</v>
      </c>
      <c r="AB1" s="8">
        <v>1994</v>
      </c>
      <c r="AC1" s="8">
        <v>1993</v>
      </c>
      <c r="AD1" s="8">
        <v>1992</v>
      </c>
      <c r="AE1" s="8">
        <v>1991</v>
      </c>
      <c r="AF1" s="8">
        <v>1990</v>
      </c>
      <c r="AG1" s="8">
        <v>1989</v>
      </c>
      <c r="AH1" s="8">
        <v>1988</v>
      </c>
      <c r="AI1" s="8">
        <v>1987</v>
      </c>
      <c r="AJ1" s="8">
        <v>1986</v>
      </c>
      <c r="AK1" s="8">
        <v>1985</v>
      </c>
      <c r="AL1" s="8">
        <v>1984</v>
      </c>
      <c r="AM1" s="8">
        <v>1983</v>
      </c>
      <c r="AN1" s="8">
        <v>1982</v>
      </c>
      <c r="AO1" s="8">
        <v>1981</v>
      </c>
      <c r="AP1" s="8">
        <v>1980</v>
      </c>
      <c r="AQ1" s="8">
        <v>1979</v>
      </c>
      <c r="AR1" s="8">
        <v>1978</v>
      </c>
      <c r="AS1" s="8">
        <v>1977</v>
      </c>
      <c r="AT1" s="8">
        <v>1976</v>
      </c>
      <c r="AU1" s="8">
        <v>1975</v>
      </c>
      <c r="AV1" s="8">
        <v>1974</v>
      </c>
      <c r="AW1" s="8">
        <v>1973</v>
      </c>
      <c r="AX1" s="8">
        <v>1972</v>
      </c>
      <c r="AY1" s="8">
        <v>1971</v>
      </c>
      <c r="AZ1" s="8">
        <v>1970</v>
      </c>
      <c r="BA1" s="8">
        <v>1969</v>
      </c>
      <c r="BC1" s="8">
        <v>1967</v>
      </c>
    </row>
    <row r="3" spans="1:95" ht="52.8" x14ac:dyDescent="0.25">
      <c r="A3" s="119" t="s">
        <v>73</v>
      </c>
      <c r="B3" s="119"/>
      <c r="C3" s="119"/>
      <c r="D3" s="119"/>
      <c r="E3" s="119"/>
      <c r="F3" s="119"/>
      <c r="G3" s="119"/>
      <c r="H3" s="119"/>
    </row>
    <row r="4" spans="1:95" x14ac:dyDescent="0.25">
      <c r="A4" s="29" t="s">
        <v>59</v>
      </c>
      <c r="B4" s="29"/>
      <c r="C4" s="29"/>
      <c r="D4" s="29"/>
      <c r="E4" s="29"/>
      <c r="F4" s="29"/>
      <c r="G4" s="29"/>
      <c r="H4" s="29"/>
      <c r="O4" s="7">
        <v>280</v>
      </c>
      <c r="P4" s="7">
        <v>270</v>
      </c>
      <c r="Q4" s="7">
        <v>235</v>
      </c>
      <c r="R4" s="7">
        <v>263</v>
      </c>
      <c r="S4" s="7">
        <v>201</v>
      </c>
      <c r="T4" s="7">
        <v>213</v>
      </c>
      <c r="U4" s="7">
        <v>194</v>
      </c>
      <c r="V4" s="7">
        <v>225</v>
      </c>
      <c r="W4" s="7">
        <v>196</v>
      </c>
      <c r="X4" s="7">
        <v>164</v>
      </c>
      <c r="Y4" s="7">
        <v>183</v>
      </c>
      <c r="Z4" s="7">
        <v>186</v>
      </c>
      <c r="AA4" s="7">
        <v>173</v>
      </c>
      <c r="AB4" s="7">
        <v>157</v>
      </c>
      <c r="AC4" s="7">
        <v>156</v>
      </c>
      <c r="AD4" s="7">
        <v>170</v>
      </c>
      <c r="AE4" s="7">
        <v>144</v>
      </c>
      <c r="AF4" s="7">
        <v>152</v>
      </c>
      <c r="AG4" s="7">
        <v>145</v>
      </c>
      <c r="AH4" s="7">
        <v>130</v>
      </c>
      <c r="AI4" s="7">
        <v>130</v>
      </c>
      <c r="AJ4" s="7">
        <v>134</v>
      </c>
      <c r="AK4" s="7">
        <v>108</v>
      </c>
      <c r="AL4" s="7">
        <v>99</v>
      </c>
      <c r="AM4" s="7">
        <v>110</v>
      </c>
      <c r="AN4" s="7">
        <v>96</v>
      </c>
      <c r="AO4" s="7">
        <v>89</v>
      </c>
      <c r="AP4" s="7">
        <v>96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</row>
    <row r="5" spans="1:95" x14ac:dyDescent="0.25">
      <c r="A5" s="29" t="s">
        <v>60</v>
      </c>
      <c r="B5" s="29"/>
      <c r="C5" s="29"/>
      <c r="D5" s="29"/>
      <c r="E5" s="29"/>
      <c r="F5" s="29"/>
      <c r="G5" s="29"/>
      <c r="H5" s="29"/>
      <c r="O5" s="7">
        <v>30</v>
      </c>
      <c r="P5" s="7">
        <v>30</v>
      </c>
      <c r="Q5" s="7">
        <v>21</v>
      </c>
      <c r="R5" s="7">
        <v>23</v>
      </c>
      <c r="S5" s="7">
        <v>23</v>
      </c>
      <c r="T5" s="7">
        <v>21</v>
      </c>
      <c r="U5" s="7">
        <v>22</v>
      </c>
      <c r="V5" s="7">
        <v>18</v>
      </c>
      <c r="W5" s="7">
        <v>19</v>
      </c>
      <c r="X5" s="7">
        <v>18</v>
      </c>
      <c r="Y5" s="7">
        <v>16</v>
      </c>
      <c r="Z5" s="7">
        <v>16</v>
      </c>
      <c r="AA5" s="7">
        <v>16</v>
      </c>
      <c r="AB5" s="7">
        <v>13</v>
      </c>
      <c r="AC5" s="7">
        <v>12</v>
      </c>
      <c r="AD5" s="7">
        <v>16</v>
      </c>
      <c r="AE5" s="7">
        <v>16</v>
      </c>
      <c r="AF5" s="7">
        <v>14</v>
      </c>
      <c r="AG5" s="7">
        <v>16</v>
      </c>
      <c r="AH5" s="7">
        <v>12</v>
      </c>
      <c r="AI5" s="7">
        <v>12</v>
      </c>
      <c r="AJ5" s="7">
        <v>11</v>
      </c>
      <c r="AK5" s="7">
        <v>11</v>
      </c>
      <c r="AL5" s="7">
        <v>12</v>
      </c>
      <c r="AM5" s="7">
        <v>12</v>
      </c>
      <c r="AN5" s="7">
        <v>13</v>
      </c>
      <c r="AO5" s="7">
        <v>13</v>
      </c>
      <c r="AP5" s="7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</row>
    <row r="6" spans="1:95" x14ac:dyDescent="0.25">
      <c r="A6" s="29" t="s">
        <v>61</v>
      </c>
      <c r="B6" s="29"/>
      <c r="C6" s="29"/>
      <c r="D6" s="29"/>
      <c r="E6" s="29"/>
      <c r="F6" s="29"/>
      <c r="G6" s="29"/>
      <c r="H6" s="29"/>
      <c r="O6" s="7">
        <v>119</v>
      </c>
      <c r="P6" s="7">
        <v>115</v>
      </c>
      <c r="Q6" s="7">
        <v>109</v>
      </c>
      <c r="R6" s="7">
        <v>108</v>
      </c>
      <c r="S6" s="7">
        <v>104</v>
      </c>
      <c r="T6" s="7">
        <v>103</v>
      </c>
      <c r="U6" s="7">
        <v>96</v>
      </c>
      <c r="V6" s="7">
        <v>91</v>
      </c>
      <c r="W6" s="7">
        <v>92</v>
      </c>
      <c r="X6" s="7">
        <v>89</v>
      </c>
      <c r="Y6" s="7">
        <v>78</v>
      </c>
      <c r="Z6" s="7">
        <v>77</v>
      </c>
      <c r="AA6" s="7">
        <v>71</v>
      </c>
      <c r="AB6" s="7">
        <v>67</v>
      </c>
      <c r="AC6" s="7">
        <v>73</v>
      </c>
      <c r="AD6" s="7">
        <v>74</v>
      </c>
      <c r="AE6" s="7">
        <v>73</v>
      </c>
      <c r="AF6" s="7">
        <v>67</v>
      </c>
      <c r="AG6" s="7">
        <v>72</v>
      </c>
      <c r="AH6" s="7">
        <v>66</v>
      </c>
      <c r="AI6" s="7">
        <v>66</v>
      </c>
      <c r="AJ6" s="7">
        <v>84</v>
      </c>
      <c r="AK6" s="7">
        <v>102</v>
      </c>
      <c r="AL6" s="7">
        <v>118</v>
      </c>
      <c r="AM6" s="7">
        <v>97</v>
      </c>
      <c r="AN6" s="7">
        <v>71</v>
      </c>
      <c r="AO6" s="7">
        <v>56</v>
      </c>
      <c r="AP6" s="7">
        <v>59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</row>
    <row r="7" spans="1:95" x14ac:dyDescent="0.25">
      <c r="A7" s="29" t="s">
        <v>62</v>
      </c>
      <c r="B7" s="29"/>
      <c r="C7" s="29"/>
      <c r="D7" s="29"/>
      <c r="E7" s="29"/>
      <c r="F7" s="29"/>
      <c r="G7" s="29"/>
      <c r="H7" s="29"/>
      <c r="O7" s="7">
        <v>38</v>
      </c>
      <c r="P7" s="7">
        <v>38</v>
      </c>
      <c r="Q7" s="7">
        <v>38</v>
      </c>
      <c r="R7" s="7">
        <v>40</v>
      </c>
      <c r="S7" s="7">
        <v>40</v>
      </c>
      <c r="T7" s="7">
        <v>38</v>
      </c>
      <c r="U7" s="7">
        <v>37</v>
      </c>
      <c r="V7" s="7">
        <v>38</v>
      </c>
      <c r="W7" s="7">
        <v>40</v>
      </c>
      <c r="X7" s="7">
        <v>39</v>
      </c>
      <c r="Y7" s="7">
        <v>38</v>
      </c>
      <c r="Z7" s="7">
        <v>36</v>
      </c>
      <c r="AA7" s="7">
        <v>36</v>
      </c>
      <c r="AB7" s="7">
        <v>30</v>
      </c>
      <c r="AC7" s="7">
        <v>28</v>
      </c>
      <c r="AD7" s="7">
        <v>28</v>
      </c>
      <c r="AE7" s="7">
        <v>28</v>
      </c>
      <c r="AF7" s="7">
        <v>28</v>
      </c>
      <c r="AG7" s="7">
        <v>28</v>
      </c>
      <c r="AH7" s="7">
        <v>27</v>
      </c>
      <c r="AI7" s="7">
        <v>26</v>
      </c>
      <c r="AJ7" s="7">
        <v>26</v>
      </c>
      <c r="AK7" s="7">
        <v>26</v>
      </c>
      <c r="AL7" s="7">
        <v>24</v>
      </c>
      <c r="AM7" s="7">
        <v>25</v>
      </c>
      <c r="AN7" s="7">
        <v>25</v>
      </c>
      <c r="AO7" s="7">
        <v>22</v>
      </c>
      <c r="AP7" s="7">
        <v>22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</row>
    <row r="8" spans="1:95" x14ac:dyDescent="0.25">
      <c r="A8" s="29" t="s">
        <v>63</v>
      </c>
      <c r="B8" s="29"/>
      <c r="C8" s="29"/>
      <c r="D8" s="29"/>
      <c r="E8" s="29"/>
      <c r="F8" s="29"/>
      <c r="G8" s="29"/>
      <c r="H8" s="29"/>
      <c r="O8" s="7">
        <v>197</v>
      </c>
      <c r="P8" s="7">
        <v>188</v>
      </c>
      <c r="Q8" s="7">
        <v>188</v>
      </c>
      <c r="R8" s="7">
        <v>168</v>
      </c>
      <c r="S8" s="7">
        <v>173</v>
      </c>
      <c r="T8" s="7">
        <v>141</v>
      </c>
      <c r="U8" s="7">
        <v>147</v>
      </c>
      <c r="V8" s="7">
        <v>119</v>
      </c>
      <c r="W8" s="7">
        <v>127</v>
      </c>
      <c r="X8" s="7">
        <v>127</v>
      </c>
      <c r="Y8" s="7">
        <v>120</v>
      </c>
      <c r="Z8" s="7">
        <v>110</v>
      </c>
      <c r="AA8" s="7">
        <v>104</v>
      </c>
      <c r="AB8" s="7">
        <v>89</v>
      </c>
      <c r="AC8" s="7">
        <v>71</v>
      </c>
      <c r="AD8" s="7">
        <v>78</v>
      </c>
      <c r="AE8" s="7">
        <v>77</v>
      </c>
      <c r="AF8" s="7">
        <v>79</v>
      </c>
      <c r="AG8" s="7">
        <v>76</v>
      </c>
      <c r="AH8" s="7">
        <v>69</v>
      </c>
      <c r="AI8" s="7">
        <v>65</v>
      </c>
      <c r="AJ8" s="7">
        <v>81</v>
      </c>
      <c r="AK8" s="7">
        <v>97</v>
      </c>
      <c r="AL8" s="7">
        <v>87</v>
      </c>
      <c r="AM8" s="7">
        <v>58</v>
      </c>
      <c r="AN8" s="7">
        <v>47</v>
      </c>
      <c r="AO8" s="7">
        <v>45</v>
      </c>
      <c r="AP8" s="7">
        <v>47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</row>
    <row r="9" spans="1:95" x14ac:dyDescent="0.25">
      <c r="A9" s="29" t="s">
        <v>64</v>
      </c>
      <c r="B9" s="29"/>
      <c r="C9" s="29"/>
      <c r="D9" s="29"/>
      <c r="E9" s="29"/>
      <c r="F9" s="29"/>
      <c r="G9" s="29"/>
      <c r="H9" s="29"/>
      <c r="O9" s="7">
        <v>71</v>
      </c>
      <c r="P9" s="7">
        <v>67</v>
      </c>
      <c r="Q9" s="7">
        <v>64</v>
      </c>
      <c r="R9" s="7">
        <v>63</v>
      </c>
      <c r="S9" s="7">
        <v>61</v>
      </c>
      <c r="T9" s="7">
        <v>56</v>
      </c>
      <c r="U9" s="7">
        <v>54</v>
      </c>
      <c r="V9" s="7">
        <v>46</v>
      </c>
      <c r="W9" s="7">
        <v>57</v>
      </c>
      <c r="X9" s="7">
        <v>54</v>
      </c>
      <c r="Y9" s="7">
        <v>53</v>
      </c>
      <c r="Z9" s="7">
        <v>46</v>
      </c>
      <c r="AA9" s="7">
        <v>37</v>
      </c>
      <c r="AB9" s="7">
        <v>27</v>
      </c>
      <c r="AC9" s="7">
        <v>41</v>
      </c>
      <c r="AD9" s="7">
        <v>37</v>
      </c>
      <c r="AE9" s="7">
        <v>36</v>
      </c>
      <c r="AF9" s="7">
        <v>38</v>
      </c>
      <c r="AG9" s="7">
        <v>38</v>
      </c>
      <c r="AH9" s="7">
        <v>34</v>
      </c>
      <c r="AI9" s="7">
        <v>36</v>
      </c>
      <c r="AJ9" s="7">
        <v>34</v>
      </c>
      <c r="AK9" s="7">
        <v>32</v>
      </c>
      <c r="AL9" s="7">
        <v>29</v>
      </c>
      <c r="AM9" s="7">
        <v>29</v>
      </c>
      <c r="AN9" s="7">
        <v>26</v>
      </c>
      <c r="AO9" s="7">
        <v>23</v>
      </c>
      <c r="AP9" s="7">
        <v>26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</row>
    <row r="10" spans="1:95" x14ac:dyDescent="0.25">
      <c r="A10" s="29" t="s">
        <v>74</v>
      </c>
      <c r="B10" s="29"/>
      <c r="C10" s="29"/>
      <c r="D10" s="29"/>
      <c r="E10" s="29"/>
      <c r="F10" s="29"/>
      <c r="G10" s="29"/>
      <c r="H10" s="29"/>
      <c r="O10" s="7">
        <v>38</v>
      </c>
      <c r="P10" s="7">
        <v>48</v>
      </c>
      <c r="Q10" s="7">
        <v>35</v>
      </c>
      <c r="R10" s="7">
        <v>46</v>
      </c>
      <c r="S10" s="7">
        <v>45</v>
      </c>
      <c r="T10" s="7">
        <v>29</v>
      </c>
      <c r="U10" s="7">
        <v>63</v>
      </c>
      <c r="V10" s="7">
        <v>46</v>
      </c>
      <c r="W10" s="7">
        <v>38</v>
      </c>
      <c r="X10" s="7">
        <v>24</v>
      </c>
      <c r="Y10" s="7">
        <v>7</v>
      </c>
      <c r="Z10" s="7">
        <v>17</v>
      </c>
      <c r="AA10" s="7">
        <v>17</v>
      </c>
      <c r="AB10" s="7">
        <v>15</v>
      </c>
      <c r="AC10" s="7">
        <v>29</v>
      </c>
      <c r="AD10" s="7">
        <v>32</v>
      </c>
      <c r="AE10" s="7">
        <v>38</v>
      </c>
      <c r="AF10" s="7">
        <v>44</v>
      </c>
      <c r="AG10" s="7">
        <v>42</v>
      </c>
      <c r="AH10" s="7">
        <v>43</v>
      </c>
      <c r="AI10" s="7">
        <v>47</v>
      </c>
      <c r="AJ10" s="7">
        <v>47</v>
      </c>
      <c r="AK10" s="7">
        <v>47</v>
      </c>
      <c r="AL10" s="7">
        <v>41</v>
      </c>
      <c r="AM10" s="7">
        <v>41</v>
      </c>
      <c r="AN10" s="7">
        <v>36</v>
      </c>
      <c r="AO10" s="7">
        <v>41</v>
      </c>
      <c r="AP10" s="7">
        <v>44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</row>
    <row r="11" spans="1:95" x14ac:dyDescent="0.25">
      <c r="A11" s="29" t="s">
        <v>65</v>
      </c>
      <c r="B11" s="29"/>
      <c r="C11" s="29"/>
      <c r="D11" s="29"/>
      <c r="E11" s="29"/>
      <c r="F11" s="29"/>
      <c r="G11" s="29"/>
      <c r="H11" s="29"/>
      <c r="O11" s="7">
        <v>72</v>
      </c>
      <c r="P11" s="7">
        <v>70</v>
      </c>
      <c r="Q11" s="7">
        <v>66</v>
      </c>
      <c r="R11" s="7">
        <v>59</v>
      </c>
      <c r="S11" s="7">
        <v>56</v>
      </c>
      <c r="T11" s="7">
        <v>52</v>
      </c>
      <c r="U11" s="7">
        <v>58</v>
      </c>
      <c r="V11" s="7">
        <v>55</v>
      </c>
      <c r="W11" s="7">
        <v>43</v>
      </c>
      <c r="X11" s="7">
        <v>39</v>
      </c>
      <c r="Y11" s="7">
        <v>36</v>
      </c>
      <c r="Z11" s="7">
        <v>30</v>
      </c>
      <c r="AA11" s="7">
        <v>23</v>
      </c>
      <c r="AB11" s="7">
        <v>13</v>
      </c>
      <c r="AC11" s="7">
        <v>14</v>
      </c>
      <c r="AD11" s="7">
        <v>15</v>
      </c>
      <c r="AE11" s="7">
        <v>20</v>
      </c>
      <c r="AF11" s="7">
        <v>18</v>
      </c>
      <c r="AG11" s="7">
        <v>17</v>
      </c>
      <c r="AH11" s="7">
        <v>17</v>
      </c>
      <c r="AI11" s="7">
        <v>18</v>
      </c>
      <c r="AJ11" s="7">
        <v>19</v>
      </c>
      <c r="AK11" s="7">
        <v>19</v>
      </c>
      <c r="AL11" s="7">
        <v>15</v>
      </c>
      <c r="AM11" s="7">
        <v>13</v>
      </c>
      <c r="AN11" s="7">
        <v>13</v>
      </c>
      <c r="AO11" s="7">
        <v>13</v>
      </c>
      <c r="AP11" s="7">
        <v>16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</row>
    <row r="12" spans="1:95" x14ac:dyDescent="0.25">
      <c r="A12" s="29" t="s">
        <v>66</v>
      </c>
      <c r="B12" s="29"/>
      <c r="C12" s="29"/>
      <c r="D12" s="29"/>
      <c r="E12" s="29"/>
      <c r="F12" s="29"/>
      <c r="G12" s="29"/>
      <c r="H12" s="29"/>
      <c r="O12" s="7">
        <v>-6</v>
      </c>
      <c r="P12" s="7">
        <v>-7</v>
      </c>
      <c r="Q12" s="7">
        <v>-6</v>
      </c>
      <c r="R12" s="7">
        <v>-6</v>
      </c>
      <c r="S12" s="7">
        <v>-6</v>
      </c>
      <c r="T12" s="7">
        <v>-6</v>
      </c>
      <c r="U12" s="7">
        <v>-7</v>
      </c>
      <c r="V12" s="7">
        <v>-7</v>
      </c>
      <c r="W12" s="7">
        <v>-5</v>
      </c>
      <c r="X12" s="7">
        <v>-4</v>
      </c>
      <c r="Y12" s="7">
        <v>-4</v>
      </c>
      <c r="Z12" s="7">
        <v>-5</v>
      </c>
      <c r="AA12" s="7">
        <v>-3</v>
      </c>
      <c r="AB12" s="7">
        <v>-3</v>
      </c>
      <c r="AC12" s="7">
        <v>-2</v>
      </c>
      <c r="AD12" s="7">
        <v>-7</v>
      </c>
      <c r="AE12" s="7">
        <v>-5</v>
      </c>
      <c r="AF12" s="7">
        <v>-6</v>
      </c>
      <c r="AG12" s="7">
        <v>-7</v>
      </c>
      <c r="AH12" s="7">
        <v>-6</v>
      </c>
      <c r="AI12" s="7">
        <v>-6</v>
      </c>
      <c r="AJ12" s="7">
        <v>-8</v>
      </c>
      <c r="AK12" s="7">
        <v>-9</v>
      </c>
      <c r="AL12" s="7">
        <v>-8</v>
      </c>
      <c r="AM12" s="7">
        <v>-7</v>
      </c>
      <c r="AN12" s="7">
        <v>-6</v>
      </c>
      <c r="AO12" s="7">
        <v>-6</v>
      </c>
      <c r="AP12" s="7">
        <v>-8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</row>
    <row r="13" spans="1:95" x14ac:dyDescent="0.25">
      <c r="A13" s="29" t="s">
        <v>67</v>
      </c>
      <c r="B13" s="29"/>
      <c r="C13" s="29"/>
      <c r="D13" s="29"/>
      <c r="E13" s="29"/>
      <c r="F13" s="29"/>
      <c r="G13" s="29"/>
      <c r="H13" s="29"/>
      <c r="O13" s="7">
        <v>163</v>
      </c>
      <c r="P13" s="7">
        <v>143</v>
      </c>
      <c r="Q13" s="7">
        <v>118</v>
      </c>
      <c r="R13" s="7">
        <v>51</v>
      </c>
      <c r="S13" s="7">
        <v>81</v>
      </c>
      <c r="T13" s="7">
        <v>94</v>
      </c>
      <c r="U13" s="7">
        <v>84</v>
      </c>
      <c r="V13" s="7">
        <v>65</v>
      </c>
      <c r="W13" s="7">
        <v>84</v>
      </c>
      <c r="X13" s="7">
        <v>81</v>
      </c>
      <c r="Y13" s="7">
        <v>68</v>
      </c>
      <c r="Z13" s="7">
        <v>95</v>
      </c>
      <c r="AA13" s="7">
        <v>99</v>
      </c>
      <c r="AB13" s="7">
        <v>77</v>
      </c>
      <c r="AC13" s="7">
        <v>87</v>
      </c>
      <c r="AD13" s="7">
        <v>77</v>
      </c>
      <c r="AE13" s="7">
        <v>83</v>
      </c>
      <c r="AF13" s="7">
        <v>86</v>
      </c>
      <c r="AG13" s="7">
        <v>87</v>
      </c>
      <c r="AH13" s="7">
        <v>74</v>
      </c>
      <c r="AI13" s="7">
        <v>78</v>
      </c>
      <c r="AJ13" s="7">
        <v>78</v>
      </c>
      <c r="AK13" s="7">
        <v>77</v>
      </c>
      <c r="AL13" s="7">
        <v>72</v>
      </c>
      <c r="AM13" s="7">
        <v>72</v>
      </c>
      <c r="AN13" s="7">
        <v>70</v>
      </c>
      <c r="AO13" s="7">
        <v>66</v>
      </c>
      <c r="AP13" s="7">
        <v>65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</row>
    <row r="14" spans="1:95" x14ac:dyDescent="0.25">
      <c r="A14" s="29"/>
      <c r="B14" s="29"/>
      <c r="C14" s="29"/>
      <c r="D14" s="29"/>
      <c r="E14" s="29"/>
      <c r="F14" s="29"/>
      <c r="G14" s="29"/>
      <c r="H14" s="29"/>
      <c r="AT14" s="16"/>
      <c r="AU14" s="16"/>
      <c r="AV14" s="16"/>
      <c r="AW14" s="16"/>
      <c r="AX14" s="16"/>
      <c r="AY14" s="16"/>
      <c r="AZ14" s="16"/>
      <c r="BA14" s="16"/>
      <c r="BB14" s="16"/>
      <c r="BC14" s="16"/>
    </row>
    <row r="15" spans="1:95" s="8" customFormat="1" x14ac:dyDescent="0.25">
      <c r="A15" s="23" t="s">
        <v>2</v>
      </c>
      <c r="B15" s="23"/>
      <c r="C15" s="23"/>
      <c r="D15" s="23"/>
      <c r="E15" s="23"/>
      <c r="F15" s="23"/>
      <c r="G15" s="23"/>
      <c r="H15" s="23"/>
      <c r="I15" s="8">
        <v>1086.6600000000001</v>
      </c>
      <c r="J15" s="8" t="s">
        <v>1428</v>
      </c>
      <c r="K15" s="8">
        <v>1008.61</v>
      </c>
      <c r="L15" s="8">
        <v>969.82</v>
      </c>
      <c r="M15" s="8">
        <v>928.95</v>
      </c>
      <c r="O15" s="8">
        <f t="shared" ref="O15:AP15" si="0">SUM(O4:O13)</f>
        <v>1002</v>
      </c>
      <c r="P15" s="8">
        <f t="shared" si="0"/>
        <v>962</v>
      </c>
      <c r="Q15" s="8">
        <f t="shared" si="0"/>
        <v>868</v>
      </c>
      <c r="R15" s="8">
        <f t="shared" si="0"/>
        <v>815</v>
      </c>
      <c r="S15" s="8">
        <f t="shared" si="0"/>
        <v>778</v>
      </c>
      <c r="T15" s="8">
        <f t="shared" si="0"/>
        <v>741</v>
      </c>
      <c r="U15" s="8">
        <f t="shared" si="0"/>
        <v>748</v>
      </c>
      <c r="V15" s="8">
        <f t="shared" si="0"/>
        <v>696</v>
      </c>
      <c r="W15" s="8">
        <f t="shared" si="0"/>
        <v>691</v>
      </c>
      <c r="X15" s="8">
        <f t="shared" si="0"/>
        <v>631</v>
      </c>
      <c r="Y15" s="8">
        <f t="shared" si="0"/>
        <v>595</v>
      </c>
      <c r="Z15" s="8">
        <f t="shared" si="0"/>
        <v>608</v>
      </c>
      <c r="AA15" s="8">
        <f t="shared" si="0"/>
        <v>573</v>
      </c>
      <c r="AB15" s="8">
        <f t="shared" si="0"/>
        <v>485</v>
      </c>
      <c r="AC15" s="8">
        <f t="shared" si="0"/>
        <v>509</v>
      </c>
      <c r="AD15" s="8">
        <f t="shared" si="0"/>
        <v>520</v>
      </c>
      <c r="AE15" s="8">
        <f t="shared" si="0"/>
        <v>510</v>
      </c>
      <c r="AF15" s="8">
        <f t="shared" si="0"/>
        <v>520</v>
      </c>
      <c r="AG15" s="8">
        <f t="shared" si="0"/>
        <v>514</v>
      </c>
      <c r="AH15" s="8">
        <f t="shared" si="0"/>
        <v>466</v>
      </c>
      <c r="AI15" s="8">
        <f t="shared" si="0"/>
        <v>472</v>
      </c>
      <c r="AJ15" s="8">
        <f t="shared" si="0"/>
        <v>506</v>
      </c>
      <c r="AK15" s="8">
        <f t="shared" si="0"/>
        <v>510</v>
      </c>
      <c r="AL15" s="8">
        <f t="shared" si="0"/>
        <v>489</v>
      </c>
      <c r="AM15" s="8">
        <f t="shared" si="0"/>
        <v>450</v>
      </c>
      <c r="AN15" s="8">
        <f t="shared" si="0"/>
        <v>391</v>
      </c>
      <c r="AO15" s="8">
        <f t="shared" si="0"/>
        <v>362</v>
      </c>
      <c r="AP15" s="8">
        <f t="shared" si="0"/>
        <v>381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</row>
    <row r="16" spans="1:95" x14ac:dyDescent="0.25">
      <c r="A16" s="23"/>
      <c r="B16" s="23"/>
      <c r="C16" s="23"/>
      <c r="D16" s="23"/>
      <c r="E16" s="23"/>
      <c r="F16" s="23"/>
      <c r="G16" s="23"/>
      <c r="H16" s="23"/>
      <c r="AT16" s="16"/>
      <c r="AU16" s="16"/>
      <c r="AV16" s="16"/>
      <c r="AW16" s="16"/>
      <c r="AX16" s="16"/>
      <c r="AY16" s="16"/>
      <c r="AZ16" s="16"/>
      <c r="BA16" s="16"/>
      <c r="BB16" s="16"/>
      <c r="BC16" s="16"/>
    </row>
    <row r="17" spans="1:55" x14ac:dyDescent="0.25">
      <c r="A17" s="29" t="s">
        <v>68</v>
      </c>
      <c r="B17" s="29"/>
      <c r="C17" s="29"/>
      <c r="D17" s="29"/>
      <c r="E17" s="29"/>
      <c r="F17" s="29"/>
      <c r="G17" s="29"/>
      <c r="H17" s="29"/>
      <c r="O17" s="7">
        <v>316</v>
      </c>
      <c r="P17" s="7">
        <v>305</v>
      </c>
      <c r="Q17" s="7">
        <v>273</v>
      </c>
      <c r="R17" s="7">
        <v>293</v>
      </c>
      <c r="S17" s="7">
        <v>240</v>
      </c>
      <c r="T17" s="7">
        <v>252</v>
      </c>
      <c r="U17" s="7">
        <v>234</v>
      </c>
      <c r="V17" s="7">
        <v>257</v>
      </c>
      <c r="W17" s="7">
        <v>230</v>
      </c>
      <c r="X17" s="7">
        <v>203</v>
      </c>
      <c r="Y17" s="7">
        <v>206</v>
      </c>
      <c r="Z17" s="7">
        <v>220</v>
      </c>
      <c r="AA17" s="7">
        <v>211</v>
      </c>
      <c r="AB17" s="7">
        <v>201</v>
      </c>
      <c r="AC17" s="7">
        <v>192</v>
      </c>
      <c r="AD17" s="7">
        <v>189</v>
      </c>
      <c r="AE17" s="7">
        <v>173</v>
      </c>
      <c r="AF17" s="7">
        <v>171</v>
      </c>
      <c r="AG17" s="7">
        <v>163</v>
      </c>
      <c r="AH17" s="7">
        <v>149</v>
      </c>
      <c r="AI17" s="7">
        <v>146</v>
      </c>
      <c r="AJ17" s="7">
        <v>146</v>
      </c>
      <c r="AK17" s="7">
        <v>116</v>
      </c>
      <c r="AL17" s="7">
        <v>104</v>
      </c>
      <c r="AM17" s="7">
        <v>121</v>
      </c>
      <c r="AN17" s="7">
        <v>121</v>
      </c>
      <c r="AO17" s="7">
        <v>134</v>
      </c>
      <c r="AP17" s="7">
        <v>138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</row>
    <row r="18" spans="1:55" x14ac:dyDescent="0.25">
      <c r="A18" s="29" t="s">
        <v>69</v>
      </c>
      <c r="B18" s="29"/>
      <c r="C18" s="29"/>
      <c r="D18" s="29"/>
      <c r="E18" s="29"/>
      <c r="F18" s="29"/>
      <c r="G18" s="29"/>
      <c r="H18" s="29"/>
      <c r="O18" s="7">
        <v>5</v>
      </c>
      <c r="P18" s="7">
        <v>5</v>
      </c>
      <c r="Q18" s="7">
        <v>5</v>
      </c>
      <c r="R18" s="7">
        <v>5</v>
      </c>
      <c r="S18" s="7">
        <v>5</v>
      </c>
      <c r="T18" s="7">
        <v>5</v>
      </c>
      <c r="U18" s="7">
        <v>5</v>
      </c>
      <c r="V18" s="7">
        <v>5</v>
      </c>
      <c r="W18" s="7">
        <v>5</v>
      </c>
      <c r="X18" s="7">
        <v>4</v>
      </c>
      <c r="Y18" s="7">
        <v>4</v>
      </c>
      <c r="Z18" s="7">
        <v>4</v>
      </c>
      <c r="AA18" s="7">
        <v>4</v>
      </c>
      <c r="AB18" s="7">
        <v>4</v>
      </c>
      <c r="AC18" s="7">
        <v>4</v>
      </c>
      <c r="AD18" s="7">
        <v>4</v>
      </c>
      <c r="AE18" s="7">
        <v>4</v>
      </c>
      <c r="AF18" s="7">
        <v>4</v>
      </c>
      <c r="AG18" s="7">
        <v>4</v>
      </c>
      <c r="AH18" s="7">
        <v>4</v>
      </c>
      <c r="AI18" s="7">
        <v>4</v>
      </c>
      <c r="AJ18" s="7">
        <v>4</v>
      </c>
      <c r="AK18" s="7">
        <v>3</v>
      </c>
      <c r="AL18" s="7">
        <v>4</v>
      </c>
      <c r="AM18" s="7">
        <v>3</v>
      </c>
      <c r="AN18" s="7">
        <v>4</v>
      </c>
      <c r="AO18" s="7">
        <v>2</v>
      </c>
      <c r="AP18" s="7">
        <v>5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</row>
    <row r="19" spans="1:55" x14ac:dyDescent="0.25">
      <c r="A19" s="29" t="s">
        <v>70</v>
      </c>
      <c r="B19" s="29"/>
      <c r="C19" s="29"/>
      <c r="D19" s="29"/>
      <c r="E19" s="29"/>
      <c r="F19" s="29"/>
      <c r="G19" s="29"/>
      <c r="H19" s="29"/>
      <c r="O19" s="7">
        <v>524</v>
      </c>
      <c r="P19" s="7">
        <v>503</v>
      </c>
      <c r="Q19" s="7">
        <v>450</v>
      </c>
      <c r="R19" s="7">
        <v>380</v>
      </c>
      <c r="S19" s="7">
        <v>401</v>
      </c>
      <c r="T19" s="7">
        <v>373</v>
      </c>
      <c r="U19" s="7">
        <v>398</v>
      </c>
      <c r="V19" s="7">
        <v>337</v>
      </c>
      <c r="W19" s="7">
        <v>351</v>
      </c>
      <c r="X19" s="7">
        <v>332</v>
      </c>
      <c r="Y19" s="7">
        <v>301</v>
      </c>
      <c r="Z19" s="7">
        <v>297</v>
      </c>
      <c r="AA19" s="7">
        <v>302</v>
      </c>
      <c r="AB19" s="7">
        <v>244</v>
      </c>
      <c r="AC19" s="7">
        <v>251</v>
      </c>
      <c r="AD19" s="7">
        <v>253</v>
      </c>
      <c r="AE19" s="7">
        <v>261</v>
      </c>
      <c r="AF19" s="7">
        <v>264</v>
      </c>
      <c r="AG19" s="7">
        <v>264</v>
      </c>
      <c r="AH19" s="7">
        <v>241</v>
      </c>
      <c r="AI19" s="7">
        <v>244</v>
      </c>
      <c r="AJ19" s="7">
        <v>279</v>
      </c>
      <c r="AK19" s="7">
        <v>314</v>
      </c>
      <c r="AL19" s="7">
        <v>311</v>
      </c>
      <c r="AM19" s="7">
        <v>259</v>
      </c>
      <c r="AN19" s="7">
        <v>209</v>
      </c>
      <c r="AO19" s="7">
        <v>172</v>
      </c>
      <c r="AP19" s="7">
        <v>169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</row>
    <row r="20" spans="1:55" x14ac:dyDescent="0.25">
      <c r="A20" s="29" t="s">
        <v>71</v>
      </c>
      <c r="B20" s="29"/>
      <c r="C20" s="29"/>
      <c r="D20" s="29"/>
      <c r="E20" s="29"/>
      <c r="F20" s="29"/>
      <c r="G20" s="29"/>
      <c r="H20" s="29"/>
      <c r="O20" s="7">
        <v>96</v>
      </c>
      <c r="P20" s="7">
        <v>97</v>
      </c>
      <c r="Q20" s="7">
        <v>88</v>
      </c>
      <c r="R20" s="7">
        <v>88</v>
      </c>
      <c r="S20" s="7">
        <v>85</v>
      </c>
      <c r="T20" s="7">
        <v>75</v>
      </c>
      <c r="U20" s="7">
        <v>83</v>
      </c>
      <c r="V20" s="7">
        <v>78</v>
      </c>
      <c r="W20" s="7">
        <v>71</v>
      </c>
      <c r="X20" s="7">
        <v>58</v>
      </c>
      <c r="Y20" s="7">
        <v>59</v>
      </c>
      <c r="Z20" s="7">
        <v>64</v>
      </c>
      <c r="AA20" s="7">
        <v>44</v>
      </c>
      <c r="AB20" s="7">
        <v>35</v>
      </c>
      <c r="AC20" s="7">
        <v>44</v>
      </c>
      <c r="AD20" s="7">
        <v>66</v>
      </c>
      <c r="AE20" s="7">
        <v>59</v>
      </c>
      <c r="AF20" s="7">
        <v>67</v>
      </c>
      <c r="AG20" s="7">
        <v>70</v>
      </c>
      <c r="AH20" s="7">
        <v>61</v>
      </c>
      <c r="AI20" s="7">
        <v>63</v>
      </c>
      <c r="AJ20" s="7">
        <v>66</v>
      </c>
      <c r="AK20" s="7">
        <v>69</v>
      </c>
      <c r="AL20" s="7">
        <v>66</v>
      </c>
      <c r="AM20" s="7">
        <v>60</v>
      </c>
      <c r="AN20" s="7">
        <v>50</v>
      </c>
      <c r="AO20" s="7">
        <v>51</v>
      </c>
      <c r="AP20" s="7">
        <v>63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16"/>
    </row>
    <row r="21" spans="1:55" s="16" customFormat="1" x14ac:dyDescent="0.25">
      <c r="A21" s="29" t="s">
        <v>72</v>
      </c>
      <c r="B21" s="29"/>
      <c r="C21" s="29"/>
      <c r="D21" s="29"/>
      <c r="E21" s="29"/>
      <c r="F21" s="29"/>
      <c r="G21" s="29"/>
      <c r="H21" s="29"/>
      <c r="O21" s="16">
        <v>59</v>
      </c>
      <c r="P21" s="16">
        <v>51</v>
      </c>
      <c r="Q21" s="16">
        <v>51</v>
      </c>
      <c r="R21" s="16">
        <v>48</v>
      </c>
      <c r="S21" s="16">
        <v>45</v>
      </c>
      <c r="T21" s="16">
        <v>37</v>
      </c>
      <c r="U21" s="16">
        <v>28</v>
      </c>
      <c r="V21" s="16">
        <v>19</v>
      </c>
      <c r="W21" s="16">
        <v>36</v>
      </c>
      <c r="X21" s="16">
        <v>33</v>
      </c>
      <c r="Y21" s="16">
        <v>25</v>
      </c>
      <c r="Z21" s="16">
        <v>22</v>
      </c>
      <c r="AA21" s="16">
        <v>11</v>
      </c>
      <c r="AB21" s="16">
        <v>2</v>
      </c>
      <c r="AC21" s="16">
        <v>19</v>
      </c>
      <c r="AD21" s="16">
        <v>10</v>
      </c>
      <c r="AE21" s="16">
        <v>12</v>
      </c>
      <c r="AF21" s="16">
        <v>14</v>
      </c>
      <c r="AG21" s="16">
        <v>13</v>
      </c>
      <c r="AH21" s="16">
        <v>11</v>
      </c>
      <c r="AI21" s="16">
        <v>15</v>
      </c>
      <c r="AJ21" s="16">
        <v>11</v>
      </c>
      <c r="AK21" s="16">
        <v>7</v>
      </c>
      <c r="AL21" s="16">
        <v>5</v>
      </c>
      <c r="AM21" s="16">
        <v>6</v>
      </c>
      <c r="AN21" s="16">
        <v>6</v>
      </c>
      <c r="AO21" s="16">
        <v>3</v>
      </c>
      <c r="AP21" s="16">
        <v>5</v>
      </c>
    </row>
    <row r="22" spans="1:55" s="16" customFormat="1" x14ac:dyDescent="0.25">
      <c r="A22" s="29"/>
      <c r="B22" s="29"/>
      <c r="C22" s="29"/>
      <c r="D22" s="29"/>
      <c r="E22" s="29"/>
      <c r="F22" s="29"/>
      <c r="G22" s="29"/>
      <c r="H22" s="29"/>
    </row>
    <row r="23" spans="1:55" s="16" customFormat="1" x14ac:dyDescent="0.25">
      <c r="A23" s="30" t="s">
        <v>21</v>
      </c>
      <c r="B23" s="30"/>
      <c r="C23" s="30"/>
      <c r="D23" s="30"/>
      <c r="E23" s="30"/>
      <c r="F23" s="30"/>
      <c r="G23" s="30"/>
      <c r="H23" s="30"/>
    </row>
    <row r="24" spans="1:55" x14ac:dyDescent="0.25">
      <c r="A24" s="8" t="s">
        <v>2</v>
      </c>
      <c r="B24" s="129"/>
      <c r="C24" s="129"/>
      <c r="D24" s="129"/>
      <c r="E24" s="129"/>
      <c r="F24" s="129"/>
      <c r="G24" s="129"/>
      <c r="H24" s="129"/>
      <c r="I24" s="8"/>
      <c r="J24" s="8"/>
      <c r="K24" s="8"/>
      <c r="L24" s="8"/>
      <c r="M24" s="8"/>
      <c r="N24" s="8"/>
      <c r="O24" s="8">
        <v>105</v>
      </c>
      <c r="P24" s="8">
        <v>103.5</v>
      </c>
      <c r="Q24" s="8">
        <v>103.7</v>
      </c>
      <c r="R24" s="24">
        <v>103.3</v>
      </c>
      <c r="S24" s="24">
        <v>100.9</v>
      </c>
      <c r="T24" s="24">
        <v>102</v>
      </c>
      <c r="U24" s="24">
        <v>96.7</v>
      </c>
      <c r="V24" s="24">
        <v>97.9</v>
      </c>
      <c r="W24" s="24">
        <v>110.5</v>
      </c>
      <c r="X24" s="24">
        <v>110.2</v>
      </c>
      <c r="Y24" s="24">
        <v>113.9</v>
      </c>
      <c r="Z24" s="24">
        <v>144.1</v>
      </c>
      <c r="AA24" s="24">
        <v>140.80000000000001</v>
      </c>
      <c r="AB24" s="24">
        <v>145.69999999999999</v>
      </c>
      <c r="AC24" s="24">
        <v>75.3</v>
      </c>
      <c r="AD24" s="24">
        <v>68.7</v>
      </c>
      <c r="AE24" s="24">
        <v>70.8</v>
      </c>
      <c r="AF24" s="24">
        <v>47.4</v>
      </c>
      <c r="AG24" s="24">
        <v>51.4</v>
      </c>
      <c r="AH24" s="8">
        <v>51.1</v>
      </c>
      <c r="AI24" s="8">
        <v>42.6</v>
      </c>
      <c r="AJ24" s="8">
        <v>46.7</v>
      </c>
      <c r="AK24" s="24">
        <v>70</v>
      </c>
      <c r="AL24" s="8">
        <v>42.4</v>
      </c>
      <c r="AM24" s="8">
        <v>15.7</v>
      </c>
      <c r="AN24" s="8">
        <v>17.600000000000001</v>
      </c>
      <c r="AO24" s="24">
        <v>15</v>
      </c>
      <c r="AP24" s="5">
        <v>11.6</v>
      </c>
      <c r="AQ24" s="2">
        <v>-15.5</v>
      </c>
      <c r="AR24" s="2">
        <v>-14.6</v>
      </c>
      <c r="AS24" s="12">
        <v>-10</v>
      </c>
      <c r="AT24" s="2">
        <v>-7.5</v>
      </c>
      <c r="AU24" s="2">
        <v>-8.3000000000000007</v>
      </c>
      <c r="AV24" s="2">
        <v>-4.5</v>
      </c>
      <c r="AW24" s="2">
        <v>-3.9</v>
      </c>
      <c r="AX24" s="2">
        <v>-5.4</v>
      </c>
      <c r="AY24" s="2">
        <v>1.8</v>
      </c>
      <c r="AZ24" s="2">
        <v>1.5</v>
      </c>
      <c r="BA24" s="2">
        <v>-3.1</v>
      </c>
      <c r="BB24" s="2">
        <v>-5.3</v>
      </c>
      <c r="BC24" s="12">
        <v>1</v>
      </c>
    </row>
    <row r="25" spans="1:55" x14ac:dyDescent="0.25">
      <c r="A25" s="21" t="s">
        <v>22</v>
      </c>
      <c r="B25" s="21"/>
      <c r="C25" s="21"/>
      <c r="D25" s="21"/>
      <c r="E25" s="21"/>
      <c r="F25" s="21"/>
      <c r="G25" s="21"/>
      <c r="H25" s="21"/>
      <c r="O25" s="7">
        <v>-6</v>
      </c>
      <c r="P25" s="7">
        <v>-9</v>
      </c>
      <c r="Q25" s="7">
        <v>-9.1999999999999993</v>
      </c>
      <c r="R25" s="10">
        <v>-13.9</v>
      </c>
      <c r="S25" s="10">
        <v>-15.7</v>
      </c>
      <c r="T25" s="10">
        <v>-15.2</v>
      </c>
      <c r="U25" s="10">
        <v>-10.6</v>
      </c>
      <c r="V25" s="10">
        <v>-8.9</v>
      </c>
      <c r="W25" s="10">
        <v>-10.4</v>
      </c>
      <c r="X25" s="10">
        <v>-5.6</v>
      </c>
      <c r="Y25" s="10">
        <v>-8.3000000000000007</v>
      </c>
      <c r="Z25" s="10">
        <v>-7.2</v>
      </c>
      <c r="AA25" s="10">
        <v>-6</v>
      </c>
      <c r="AB25" s="10">
        <v>-12.9</v>
      </c>
      <c r="AC25" s="10">
        <v>-1.9</v>
      </c>
      <c r="AD25" s="10">
        <v>-3.8</v>
      </c>
      <c r="AE25" s="10">
        <v>-5.6</v>
      </c>
      <c r="AF25" s="10">
        <v>-4.9000000000000004</v>
      </c>
      <c r="AG25" s="10">
        <v>-1.4</v>
      </c>
      <c r="AH25" s="7">
        <v>-4.4000000000000004</v>
      </c>
      <c r="AI25" s="7">
        <v>-3.8</v>
      </c>
      <c r="AJ25" s="7">
        <v>-4.4000000000000004</v>
      </c>
      <c r="AK25" s="7">
        <v>-5.7</v>
      </c>
      <c r="AL25" s="7">
        <v>-5.0999999999999996</v>
      </c>
      <c r="AM25" s="7">
        <v>-3.9</v>
      </c>
      <c r="AN25" s="7">
        <v>-3.2</v>
      </c>
      <c r="AO25" s="7">
        <v>-2.2999999999999998</v>
      </c>
      <c r="AP25" s="2">
        <v>-1.8</v>
      </c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x14ac:dyDescent="0.25">
      <c r="A26" s="21" t="s">
        <v>23</v>
      </c>
      <c r="B26" s="21"/>
      <c r="C26" s="21"/>
      <c r="D26" s="21"/>
      <c r="E26" s="21"/>
      <c r="F26" s="21"/>
      <c r="G26" s="21"/>
      <c r="H26" s="21"/>
      <c r="O26" s="7">
        <v>80.900000000000006</v>
      </c>
      <c r="P26" s="7">
        <v>76.8</v>
      </c>
      <c r="Q26" s="7">
        <v>72.8</v>
      </c>
      <c r="R26" s="10">
        <v>68.7</v>
      </c>
      <c r="S26" s="10">
        <v>64.599999999999994</v>
      </c>
      <c r="T26" s="10">
        <v>60.5</v>
      </c>
      <c r="U26" s="10">
        <v>56.5</v>
      </c>
      <c r="V26" s="10">
        <v>52.4</v>
      </c>
      <c r="W26" s="10">
        <v>52.4</v>
      </c>
      <c r="X26" s="10">
        <v>69.3</v>
      </c>
      <c r="Y26" s="10">
        <v>55.2</v>
      </c>
      <c r="Z26" s="10">
        <v>63.7</v>
      </c>
      <c r="AA26" s="10">
        <v>66.2</v>
      </c>
      <c r="AB26" s="10">
        <v>69.2</v>
      </c>
      <c r="AC26" s="10">
        <v>48.4</v>
      </c>
      <c r="AD26" s="10">
        <v>49.8</v>
      </c>
      <c r="AE26" s="10">
        <v>51.5</v>
      </c>
      <c r="AF26" s="10">
        <v>36.9</v>
      </c>
      <c r="AG26" s="10">
        <v>38.200000000000003</v>
      </c>
      <c r="AH26" s="10">
        <v>40.700000000000003</v>
      </c>
      <c r="AI26" s="7">
        <v>34.200000000000003</v>
      </c>
      <c r="AJ26" s="7">
        <v>37.6</v>
      </c>
      <c r="AK26" s="7">
        <v>54.4</v>
      </c>
      <c r="AL26" s="7">
        <v>33.4</v>
      </c>
      <c r="AM26" s="7">
        <v>21.7</v>
      </c>
      <c r="AN26" s="7">
        <v>15.1</v>
      </c>
      <c r="AO26" s="7">
        <v>13.1</v>
      </c>
      <c r="AP26" s="2">
        <v>11</v>
      </c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x14ac:dyDescent="0.25">
      <c r="A27" s="21" t="s">
        <v>20</v>
      </c>
      <c r="B27" s="21"/>
      <c r="C27" s="21"/>
      <c r="D27" s="21"/>
      <c r="E27" s="21"/>
      <c r="F27" s="21"/>
      <c r="G27" s="21"/>
      <c r="H27" s="21"/>
      <c r="O27" s="7">
        <v>30.1</v>
      </c>
      <c r="P27" s="7">
        <v>35.700000000000003</v>
      </c>
      <c r="Q27" s="7">
        <v>40.1</v>
      </c>
      <c r="R27" s="10">
        <v>48.5</v>
      </c>
      <c r="S27" s="10">
        <v>52</v>
      </c>
      <c r="T27" s="10">
        <v>56.7</v>
      </c>
      <c r="U27" s="10">
        <v>50.8</v>
      </c>
      <c r="V27" s="10">
        <v>54.4</v>
      </c>
      <c r="W27" s="10">
        <v>68.5</v>
      </c>
      <c r="X27" s="10">
        <v>46.5</v>
      </c>
      <c r="Y27" s="10">
        <v>67</v>
      </c>
      <c r="Z27" s="10">
        <v>87.6</v>
      </c>
      <c r="AA27" s="10">
        <v>80.599999999999994</v>
      </c>
      <c r="AB27" s="10">
        <v>89.4</v>
      </c>
      <c r="AC27" s="10">
        <v>28.8</v>
      </c>
      <c r="AD27" s="10">
        <v>22.7</v>
      </c>
      <c r="AE27" s="10">
        <v>24.9</v>
      </c>
      <c r="AF27" s="10">
        <v>15.4</v>
      </c>
      <c r="AG27" s="10">
        <v>14.6</v>
      </c>
      <c r="AH27" s="7">
        <v>14.8</v>
      </c>
      <c r="AI27" s="7">
        <v>12.2</v>
      </c>
      <c r="AJ27" s="7">
        <v>13.5</v>
      </c>
      <c r="AK27" s="7">
        <v>21.3</v>
      </c>
      <c r="AL27" s="7">
        <v>14.1</v>
      </c>
      <c r="AM27" s="7">
        <v>-2.1</v>
      </c>
      <c r="AN27" s="7">
        <v>5.7</v>
      </c>
      <c r="AO27" s="7">
        <v>4.2</v>
      </c>
      <c r="AP27" s="2">
        <v>2.4</v>
      </c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x14ac:dyDescent="0.25">
      <c r="A28" s="21"/>
      <c r="B28" s="21"/>
      <c r="C28" s="21"/>
      <c r="D28" s="21"/>
      <c r="E28" s="21"/>
      <c r="F28" s="21"/>
      <c r="G28" s="21"/>
      <c r="H28" s="21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x14ac:dyDescent="0.25">
      <c r="A29" s="19" t="s">
        <v>15</v>
      </c>
      <c r="B29" s="19"/>
      <c r="C29" s="19"/>
      <c r="D29" s="19"/>
      <c r="E29" s="19"/>
      <c r="F29" s="19"/>
      <c r="G29" s="19"/>
      <c r="H29" s="19"/>
      <c r="O29" s="7">
        <v>3269</v>
      </c>
      <c r="P29" s="7">
        <v>3032.5</v>
      </c>
      <c r="Q29" s="7">
        <v>2731.7</v>
      </c>
      <c r="R29" s="10">
        <v>2569.1999999999998</v>
      </c>
      <c r="S29" s="10">
        <v>2353.8000000000002</v>
      </c>
      <c r="T29" s="10">
        <v>2296.6999999999998</v>
      </c>
      <c r="U29" s="10">
        <v>2024.4</v>
      </c>
      <c r="V29" s="10">
        <v>1839.6</v>
      </c>
      <c r="W29" s="10">
        <v>1781.3</v>
      </c>
      <c r="X29" s="10">
        <v>1503.9</v>
      </c>
      <c r="Y29" s="10">
        <v>1536.8</v>
      </c>
      <c r="Z29" s="10">
        <v>1463.4</v>
      </c>
      <c r="AA29" s="10">
        <v>1327.9</v>
      </c>
      <c r="AB29" s="10">
        <v>1124.4000000000001</v>
      </c>
      <c r="AC29" s="10">
        <v>787.4</v>
      </c>
      <c r="AD29" s="10">
        <v>790.1</v>
      </c>
      <c r="AE29" s="10">
        <v>763.3</v>
      </c>
      <c r="AF29" s="10">
        <v>720.8</v>
      </c>
      <c r="AG29" s="10">
        <v>696.3</v>
      </c>
      <c r="AH29" s="10">
        <v>636.9</v>
      </c>
      <c r="AI29" s="10">
        <v>632.9</v>
      </c>
      <c r="AJ29" s="10">
        <v>633.6</v>
      </c>
      <c r="AK29" s="10">
        <v>621.4</v>
      </c>
      <c r="AL29" s="10">
        <v>582.79999999999995</v>
      </c>
      <c r="AM29" s="10">
        <v>481.3</v>
      </c>
      <c r="AN29" s="10">
        <v>427.4</v>
      </c>
      <c r="AO29" s="10">
        <v>393.6</v>
      </c>
      <c r="AP29" s="10">
        <v>367.6</v>
      </c>
      <c r="AQ29" s="10">
        <v>258.3</v>
      </c>
      <c r="AR29" s="10">
        <v>245.8</v>
      </c>
      <c r="AS29" s="10">
        <v>201.7</v>
      </c>
      <c r="AT29" s="10">
        <v>190.4</v>
      </c>
      <c r="AU29" s="10">
        <v>163.9</v>
      </c>
      <c r="AV29" s="10">
        <v>132.1</v>
      </c>
      <c r="AW29" s="10">
        <v>95.6</v>
      </c>
      <c r="AX29" s="10">
        <v>91</v>
      </c>
      <c r="AY29" s="10">
        <v>95.9</v>
      </c>
      <c r="AZ29" s="10">
        <v>85</v>
      </c>
      <c r="BA29" s="10">
        <v>73.2</v>
      </c>
      <c r="BB29" s="10">
        <v>62.5</v>
      </c>
      <c r="BC29" s="10">
        <v>66.3</v>
      </c>
    </row>
    <row r="30" spans="1:55" x14ac:dyDescent="0.25">
      <c r="A30" s="19" t="s">
        <v>14</v>
      </c>
      <c r="B30" s="19"/>
      <c r="C30" s="19"/>
      <c r="D30" s="19"/>
      <c r="E30" s="19"/>
      <c r="F30" s="19"/>
      <c r="G30" s="19"/>
      <c r="H30" s="19"/>
      <c r="O30" s="7">
        <v>-126.6</v>
      </c>
      <c r="P30" s="7">
        <v>-117.2</v>
      </c>
      <c r="Q30" s="7">
        <v>-105.1</v>
      </c>
      <c r="R30" s="10">
        <v>-98.6</v>
      </c>
      <c r="S30" s="10">
        <v>-90.1</v>
      </c>
      <c r="T30" s="10">
        <v>-87.8</v>
      </c>
      <c r="U30" s="10">
        <v>-77.099999999999994</v>
      </c>
      <c r="V30" s="10">
        <v>-69.7</v>
      </c>
      <c r="W30" s="10">
        <v>-66.8</v>
      </c>
      <c r="X30" s="10">
        <v>-63.7</v>
      </c>
      <c r="Y30" s="10">
        <v>-56.9</v>
      </c>
      <c r="Z30" s="10">
        <v>-52.8</v>
      </c>
      <c r="AA30" s="10">
        <v>-47.5</v>
      </c>
      <c r="AB30" s="10">
        <v>-39.1</v>
      </c>
      <c r="AC30" s="10">
        <v>-28.5</v>
      </c>
      <c r="AD30" s="10">
        <v>-28.9</v>
      </c>
      <c r="AE30" s="10">
        <v>-27.7</v>
      </c>
      <c r="AF30" s="10">
        <v>-26.9</v>
      </c>
      <c r="AG30" s="10">
        <v>-25.8</v>
      </c>
      <c r="AH30" s="7">
        <v>-23.4</v>
      </c>
      <c r="AI30" s="7">
        <v>-23.6</v>
      </c>
      <c r="AJ30" s="7">
        <v>-23.5</v>
      </c>
      <c r="AK30" s="7">
        <v>-22.1</v>
      </c>
      <c r="AL30" s="7">
        <v>-21.6</v>
      </c>
      <c r="AM30" s="7">
        <v>-18.600000000000001</v>
      </c>
      <c r="AN30" s="7">
        <v>-16.399999999999999</v>
      </c>
      <c r="AO30" s="7">
        <v>-15.1</v>
      </c>
      <c r="AP30" s="7">
        <v>-14.2</v>
      </c>
      <c r="AQ30" s="7">
        <v>-46.1</v>
      </c>
      <c r="AR30" s="7">
        <v>-8.0999999999999943</v>
      </c>
      <c r="AS30" s="7">
        <v>-21.9</v>
      </c>
      <c r="AT30" s="7">
        <v>-13.6</v>
      </c>
      <c r="AU30" s="7">
        <v>-26.5</v>
      </c>
      <c r="AV30" s="7">
        <v>-2.5</v>
      </c>
      <c r="AW30" s="10">
        <v>3.7421052631579101</v>
      </c>
      <c r="AX30" s="10">
        <v>5.9696969696969546</v>
      </c>
      <c r="AY30" s="10">
        <v>-2.1068965517241338</v>
      </c>
      <c r="AZ30" s="10">
        <v>-0.78947368421053454</v>
      </c>
      <c r="BA30" s="10">
        <v>3.723076923076917</v>
      </c>
      <c r="BB30" s="10">
        <v>5.3832116788321258</v>
      </c>
      <c r="BC30" s="10">
        <v>-1.0222222222222115</v>
      </c>
    </row>
    <row r="31" spans="1:55" x14ac:dyDescent="0.25">
      <c r="A31" s="19" t="s">
        <v>13</v>
      </c>
      <c r="B31" s="19"/>
      <c r="C31" s="19"/>
      <c r="D31" s="19"/>
      <c r="E31" s="19"/>
      <c r="F31" s="19"/>
      <c r="G31" s="19"/>
      <c r="H31" s="19"/>
      <c r="O31" s="7">
        <v>3142.4</v>
      </c>
      <c r="P31" s="7">
        <v>2915.3</v>
      </c>
      <c r="Q31" s="7">
        <v>2626.6</v>
      </c>
      <c r="R31" s="10">
        <v>2470.6</v>
      </c>
      <c r="S31" s="10">
        <v>2263.6999999999998</v>
      </c>
      <c r="T31" s="10">
        <v>2208.9</v>
      </c>
      <c r="U31" s="10">
        <v>1947.3</v>
      </c>
      <c r="V31" s="10">
        <v>1769.9</v>
      </c>
      <c r="W31" s="10">
        <v>1714.5</v>
      </c>
      <c r="X31" s="10">
        <v>1440.2</v>
      </c>
      <c r="Y31" s="10">
        <v>1479.9</v>
      </c>
      <c r="Z31" s="10">
        <v>1410.6</v>
      </c>
      <c r="AA31" s="10">
        <v>1280.4000000000001</v>
      </c>
      <c r="AB31" s="10">
        <v>1085.3</v>
      </c>
      <c r="AC31" s="10">
        <v>758.9</v>
      </c>
      <c r="AD31" s="10">
        <v>761.2</v>
      </c>
      <c r="AE31" s="10">
        <v>735.6</v>
      </c>
      <c r="AF31" s="10">
        <v>693.9</v>
      </c>
      <c r="AG31" s="10">
        <v>670.5</v>
      </c>
      <c r="AH31" s="10">
        <v>613.5</v>
      </c>
      <c r="AI31" s="10">
        <v>609.29999999999995</v>
      </c>
      <c r="AJ31" s="10">
        <v>610.1</v>
      </c>
      <c r="AK31" s="10">
        <v>599.29999999999995</v>
      </c>
      <c r="AL31" s="10">
        <v>561.20000000000005</v>
      </c>
      <c r="AM31" s="10">
        <v>462.7</v>
      </c>
      <c r="AN31" s="10">
        <v>411</v>
      </c>
      <c r="AO31" s="10">
        <v>378.5</v>
      </c>
      <c r="AP31" s="10">
        <v>353.4</v>
      </c>
      <c r="AQ31" s="10">
        <v>212.2</v>
      </c>
      <c r="AR31" s="10">
        <v>237.7</v>
      </c>
      <c r="AS31" s="10">
        <v>179.8</v>
      </c>
      <c r="AT31" s="10">
        <v>176.8</v>
      </c>
      <c r="AU31" s="10">
        <v>137.4</v>
      </c>
      <c r="AV31" s="10">
        <v>129.6</v>
      </c>
      <c r="AW31" s="10">
        <v>99.342105263157904</v>
      </c>
      <c r="AX31" s="10">
        <v>96.969696969696955</v>
      </c>
      <c r="AY31" s="10">
        <v>93.793103448275858</v>
      </c>
      <c r="AZ31" s="10">
        <v>84.210526315789465</v>
      </c>
      <c r="BA31" s="10">
        <v>76.92307692307692</v>
      </c>
      <c r="BB31" s="10">
        <v>67.883211678832126</v>
      </c>
      <c r="BC31" s="10">
        <v>65.277777777777786</v>
      </c>
    </row>
    <row r="32" spans="1:55" x14ac:dyDescent="0.25">
      <c r="A32" s="19"/>
      <c r="B32" s="19"/>
      <c r="C32" s="19"/>
      <c r="D32" s="19"/>
      <c r="E32" s="19"/>
      <c r="F32" s="19"/>
      <c r="G32" s="19"/>
      <c r="H32" s="1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spans="1:55" x14ac:dyDescent="0.25">
      <c r="A33" s="20" t="s">
        <v>24</v>
      </c>
      <c r="B33" s="20"/>
      <c r="C33" s="20"/>
      <c r="D33" s="20"/>
      <c r="E33" s="20"/>
      <c r="F33" s="20"/>
      <c r="G33" s="20"/>
      <c r="H33" s="2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s="8" customFormat="1" x14ac:dyDescent="0.25">
      <c r="A34" s="8" t="s">
        <v>25</v>
      </c>
      <c r="B34" s="129"/>
      <c r="C34" s="129"/>
      <c r="D34" s="129"/>
      <c r="E34" s="129"/>
      <c r="F34" s="129"/>
      <c r="G34" s="129"/>
      <c r="H34" s="129"/>
      <c r="I34" s="8">
        <v>1435.04</v>
      </c>
      <c r="J34" s="8">
        <v>1385.23</v>
      </c>
      <c r="K34" s="8">
        <v>1319.27</v>
      </c>
      <c r="L34" s="8">
        <v>1265.68</v>
      </c>
      <c r="M34" s="8">
        <v>1210.72</v>
      </c>
      <c r="R34" s="28">
        <v>2010.9</v>
      </c>
      <c r="S34" s="28">
        <v>1910.6</v>
      </c>
      <c r="T34" s="28">
        <v>1756</v>
      </c>
      <c r="U34" s="28">
        <v>1691.2</v>
      </c>
      <c r="V34" s="28">
        <v>1555.7</v>
      </c>
      <c r="W34" s="28">
        <v>1504</v>
      </c>
      <c r="X34" s="28">
        <v>1388.7</v>
      </c>
      <c r="Y34" s="28">
        <v>1222.2</v>
      </c>
      <c r="Z34" s="28">
        <v>1266.0999999999999</v>
      </c>
      <c r="AA34" s="28">
        <v>1132.9000000000001</v>
      </c>
      <c r="AB34" s="28">
        <v>936.2</v>
      </c>
      <c r="AC34" s="28">
        <v>685.3</v>
      </c>
      <c r="AD34" s="28">
        <v>678.2</v>
      </c>
      <c r="AE34" s="28">
        <v>662.2</v>
      </c>
      <c r="AF34" s="28">
        <v>632</v>
      </c>
      <c r="AG34" s="24">
        <v>596.20000000000005</v>
      </c>
      <c r="AH34" s="24">
        <v>563.5</v>
      </c>
      <c r="AI34" s="24">
        <v>552.70000000000005</v>
      </c>
      <c r="AJ34" s="24">
        <v>600</v>
      </c>
      <c r="AK34" s="24">
        <v>594.29999999999995</v>
      </c>
      <c r="AL34" s="24">
        <v>513.1</v>
      </c>
      <c r="AM34" s="24">
        <v>439.2</v>
      </c>
      <c r="AN34" s="24">
        <v>385.2</v>
      </c>
      <c r="AO34" s="24">
        <v>358.8</v>
      </c>
      <c r="AP34" s="24">
        <v>326.8</v>
      </c>
      <c r="AQ34" s="24">
        <v>255.8</v>
      </c>
      <c r="AR34" s="24">
        <v>222.5</v>
      </c>
      <c r="AS34" s="24">
        <v>197</v>
      </c>
      <c r="AT34" s="24">
        <v>165.8</v>
      </c>
      <c r="AU34" s="24">
        <v>156.5</v>
      </c>
      <c r="AV34" s="24">
        <v>131.6</v>
      </c>
      <c r="AW34" s="24">
        <v>105.5</v>
      </c>
      <c r="AX34" s="24">
        <v>94.8</v>
      </c>
      <c r="AY34" s="24">
        <v>75.3</v>
      </c>
      <c r="AZ34" s="24">
        <v>72.599999999999994</v>
      </c>
      <c r="BA34" s="24">
        <v>64.7</v>
      </c>
      <c r="BB34" s="24">
        <v>61.6</v>
      </c>
      <c r="BC34" s="24">
        <v>62.4</v>
      </c>
    </row>
    <row r="35" spans="1:55" x14ac:dyDescent="0.25">
      <c r="A35" s="21" t="s">
        <v>27</v>
      </c>
      <c r="B35" s="21"/>
      <c r="C35" s="21"/>
      <c r="D35" s="21"/>
      <c r="E35" s="21"/>
      <c r="F35" s="21"/>
      <c r="G35" s="21"/>
      <c r="H35" s="21"/>
      <c r="I35" s="7">
        <v>232.39</v>
      </c>
      <c r="J35" s="7">
        <v>215.18</v>
      </c>
      <c r="K35" s="7">
        <v>195.44</v>
      </c>
      <c r="L35" s="7">
        <v>179.46</v>
      </c>
      <c r="M35" s="7">
        <v>166.63</v>
      </c>
      <c r="R35" s="7">
        <v>1726.7</v>
      </c>
      <c r="S35" s="7">
        <v>1638.1</v>
      </c>
      <c r="T35" s="7">
        <v>1494.9</v>
      </c>
      <c r="U35" s="7">
        <v>1441.1</v>
      </c>
      <c r="V35" s="12">
        <v>1333</v>
      </c>
      <c r="W35" s="2">
        <v>1271.5</v>
      </c>
      <c r="X35" s="2">
        <v>1138.9000000000001</v>
      </c>
      <c r="Y35" s="2">
        <v>1000.6</v>
      </c>
      <c r="Z35" s="2">
        <v>1055.5999999999999</v>
      </c>
      <c r="AA35" s="12">
        <v>928.5</v>
      </c>
      <c r="AB35" s="12">
        <v>751.1</v>
      </c>
      <c r="AC35" s="12">
        <v>558.6</v>
      </c>
      <c r="AD35" s="12">
        <v>540.1</v>
      </c>
      <c r="AE35" s="12">
        <v>542</v>
      </c>
      <c r="AF35" s="2">
        <v>535.1</v>
      </c>
      <c r="AG35" s="12">
        <v>501</v>
      </c>
      <c r="AH35" s="12">
        <v>470.8</v>
      </c>
      <c r="AI35" s="12">
        <v>471.2</v>
      </c>
      <c r="AJ35" s="12">
        <v>513</v>
      </c>
      <c r="AK35" s="12">
        <v>515.6</v>
      </c>
      <c r="AL35" s="12">
        <v>444</v>
      </c>
      <c r="AM35" s="12">
        <v>370</v>
      </c>
      <c r="AN35" s="12">
        <v>327</v>
      </c>
      <c r="AO35" s="12">
        <v>304.8</v>
      </c>
      <c r="AP35" s="12">
        <v>277.5</v>
      </c>
      <c r="AQ35" s="10">
        <v>273.97260273972609</v>
      </c>
      <c r="AR35" s="10">
        <v>260.16260162601623</v>
      </c>
      <c r="AS35" s="10">
        <v>211.56462585034018</v>
      </c>
      <c r="AT35" s="10">
        <v>197.71428571428572</v>
      </c>
      <c r="AU35" s="10">
        <v>171.91780821917811</v>
      </c>
      <c r="AV35" s="10">
        <v>136.45833333333331</v>
      </c>
      <c r="AW35" s="10">
        <v>99.342105263157904</v>
      </c>
      <c r="AX35" s="10">
        <v>96.969696969696955</v>
      </c>
      <c r="AY35" s="10">
        <v>93.793103448275858</v>
      </c>
      <c r="AZ35" s="10">
        <v>84.210526315789465</v>
      </c>
      <c r="BA35" s="10">
        <v>76.92307692307692</v>
      </c>
      <c r="BB35" s="10">
        <v>67.883211678832126</v>
      </c>
      <c r="BC35" s="10">
        <v>65.277777777777786</v>
      </c>
    </row>
    <row r="36" spans="1:55" x14ac:dyDescent="0.25">
      <c r="A36" s="21" t="s">
        <v>26</v>
      </c>
      <c r="B36" s="21"/>
      <c r="C36" s="21"/>
      <c r="D36" s="21"/>
      <c r="E36" s="21"/>
      <c r="F36" s="21"/>
      <c r="G36" s="21"/>
      <c r="H36" s="21"/>
      <c r="I36" s="7">
        <v>188</v>
      </c>
      <c r="J36" s="7">
        <v>177.36</v>
      </c>
      <c r="K36" s="7">
        <v>162.12</v>
      </c>
      <c r="L36" s="7">
        <v>151.51</v>
      </c>
      <c r="M36" s="7">
        <v>142.94</v>
      </c>
      <c r="R36" s="7">
        <v>284.2</v>
      </c>
      <c r="S36" s="7">
        <v>272.5</v>
      </c>
      <c r="T36" s="7">
        <v>261.10000000000002</v>
      </c>
      <c r="U36" s="7">
        <v>250.1</v>
      </c>
      <c r="V36" s="12">
        <v>222.7</v>
      </c>
      <c r="W36" s="2">
        <v>232.5</v>
      </c>
      <c r="X36" s="2">
        <v>249.8</v>
      </c>
      <c r="Y36" s="2">
        <v>221.6</v>
      </c>
      <c r="Z36" s="2">
        <v>210.5</v>
      </c>
      <c r="AA36" s="12">
        <v>204.4</v>
      </c>
      <c r="AB36" s="12">
        <v>185.1</v>
      </c>
      <c r="AC36" s="12">
        <v>126.7</v>
      </c>
      <c r="AD36" s="12">
        <v>138.1</v>
      </c>
      <c r="AE36" s="12">
        <v>120.2</v>
      </c>
      <c r="AF36" s="2">
        <v>96.9</v>
      </c>
      <c r="AG36" s="10">
        <v>95.2</v>
      </c>
      <c r="AH36" s="10">
        <v>92.7</v>
      </c>
      <c r="AI36" s="10">
        <v>81.500000000000057</v>
      </c>
      <c r="AJ36" s="10">
        <v>87</v>
      </c>
      <c r="AK36" s="10">
        <v>78.699999999999932</v>
      </c>
      <c r="AL36" s="10">
        <v>69.099999999999994</v>
      </c>
      <c r="AM36" s="10">
        <v>69.2</v>
      </c>
      <c r="AN36" s="10">
        <v>58.2</v>
      </c>
      <c r="AO36" s="10">
        <v>54</v>
      </c>
      <c r="AP36" s="10">
        <v>49.3</v>
      </c>
      <c r="AQ36" s="10">
        <v>-18.172602739726074</v>
      </c>
      <c r="AR36" s="10">
        <v>-37.662601626016226</v>
      </c>
      <c r="AS36" s="10">
        <v>-14.564625850340178</v>
      </c>
      <c r="AT36" s="10">
        <v>-31.914285714285711</v>
      </c>
      <c r="AU36" s="10">
        <v>-15.417808219178113</v>
      </c>
      <c r="AV36" s="10">
        <v>-4.8583333333333201</v>
      </c>
      <c r="AW36" s="10">
        <v>6.1578947368420955</v>
      </c>
      <c r="AX36" s="10">
        <v>-2.1696969696969575</v>
      </c>
      <c r="AY36" s="10">
        <v>-18.493103448275861</v>
      </c>
      <c r="AZ36" s="10">
        <v>-11.610526315789471</v>
      </c>
      <c r="BA36" s="10">
        <v>-12.223076923076917</v>
      </c>
      <c r="BB36" s="10">
        <v>-6.2832116788321244</v>
      </c>
      <c r="BC36" s="10">
        <v>-2.8777777777777871</v>
      </c>
    </row>
    <row r="37" spans="1:55" x14ac:dyDescent="0.25">
      <c r="A37" s="21"/>
      <c r="B37" s="21"/>
      <c r="C37" s="21"/>
      <c r="D37" s="21"/>
      <c r="E37" s="21"/>
      <c r="F37" s="21"/>
      <c r="G37" s="21"/>
      <c r="H37" s="21"/>
      <c r="V37" s="12"/>
      <c r="W37" s="2"/>
      <c r="X37" s="2"/>
      <c r="Y37" s="2"/>
      <c r="Z37" s="2"/>
      <c r="AA37" s="12"/>
      <c r="AB37" s="12"/>
      <c r="AC37" s="12"/>
      <c r="AD37" s="12"/>
      <c r="AE37" s="12"/>
      <c r="AF37" s="2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x14ac:dyDescent="0.25">
      <c r="A38" s="7" t="s">
        <v>75</v>
      </c>
      <c r="R38" s="10">
        <v>459.7</v>
      </c>
      <c r="S38" s="10">
        <v>353.1</v>
      </c>
      <c r="T38" s="10">
        <v>452.9</v>
      </c>
      <c r="U38" s="10">
        <v>256.10000000000002</v>
      </c>
      <c r="V38" s="10">
        <v>214.2</v>
      </c>
      <c r="W38" s="10">
        <v>210.5</v>
      </c>
      <c r="X38" s="10">
        <v>51.5</v>
      </c>
      <c r="Y38" s="10">
        <v>257.7</v>
      </c>
      <c r="Z38" s="10">
        <v>144.5</v>
      </c>
      <c r="AA38" s="10">
        <v>147.5</v>
      </c>
      <c r="AB38" s="10">
        <v>149.1</v>
      </c>
      <c r="AC38" s="10">
        <v>73.599999999999909</v>
      </c>
      <c r="AD38" s="10">
        <v>83</v>
      </c>
      <c r="AE38" s="10">
        <v>73.399999999999864</v>
      </c>
      <c r="AF38" s="10">
        <v>61.9</v>
      </c>
      <c r="AG38" s="10">
        <v>74.3</v>
      </c>
      <c r="AH38" s="10">
        <v>50</v>
      </c>
      <c r="AI38" s="10">
        <v>56.599999999999909</v>
      </c>
      <c r="AJ38" s="10">
        <v>10.1</v>
      </c>
      <c r="AK38" s="10">
        <v>5</v>
      </c>
      <c r="AL38" s="10">
        <v>48.099999999999909</v>
      </c>
      <c r="AM38" s="10">
        <v>23.5</v>
      </c>
      <c r="AN38" s="10">
        <v>25.800000000000068</v>
      </c>
      <c r="AO38" s="10">
        <v>19.7</v>
      </c>
      <c r="AP38" s="10">
        <v>26.6</v>
      </c>
      <c r="AQ38" s="10">
        <v>-43.6</v>
      </c>
      <c r="AR38" s="10">
        <v>15.2</v>
      </c>
      <c r="AS38" s="10">
        <v>-17.2</v>
      </c>
      <c r="AT38" s="10">
        <v>11</v>
      </c>
      <c r="AU38" s="10">
        <v>-19.100000000000001</v>
      </c>
      <c r="AV38" s="10">
        <v>-2</v>
      </c>
      <c r="AW38" s="10">
        <v>-6.1578947368420955</v>
      </c>
      <c r="AX38" s="10">
        <v>2.1696969696969575</v>
      </c>
      <c r="AY38" s="10">
        <v>18.493103448275861</v>
      </c>
      <c r="AZ38" s="10">
        <v>11.610526315789471</v>
      </c>
      <c r="BA38" s="10">
        <v>12.223076923076917</v>
      </c>
      <c r="BB38" s="10">
        <v>6.2832116788321244</v>
      </c>
      <c r="BC38" s="10">
        <v>2.8777777777777871</v>
      </c>
    </row>
    <row r="39" spans="1:55" x14ac:dyDescent="0.25"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spans="1:55" x14ac:dyDescent="0.25">
      <c r="A40" s="8" t="s">
        <v>4</v>
      </c>
      <c r="B40" s="129"/>
      <c r="C40" s="129"/>
      <c r="D40" s="129"/>
      <c r="E40" s="129"/>
      <c r="F40" s="129"/>
      <c r="G40" s="129"/>
      <c r="H40" s="12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55" x14ac:dyDescent="0.25">
      <c r="A41" s="21" t="s">
        <v>25</v>
      </c>
      <c r="B41" s="21"/>
      <c r="C41" s="21"/>
      <c r="D41" s="21"/>
      <c r="E41" s="21"/>
      <c r="F41" s="21"/>
      <c r="G41" s="21"/>
      <c r="H41" s="21"/>
      <c r="I41" s="7">
        <v>420.39</v>
      </c>
      <c r="J41" s="7">
        <v>392.54</v>
      </c>
      <c r="K41" s="7">
        <v>357.56</v>
      </c>
      <c r="L41" s="7">
        <v>330.98</v>
      </c>
      <c r="M41" s="7">
        <v>309.57</v>
      </c>
      <c r="O41" s="7">
        <v>664.4</v>
      </c>
      <c r="P41" s="7">
        <v>528.6</v>
      </c>
      <c r="Q41" s="7">
        <v>446.7</v>
      </c>
      <c r="R41" s="7">
        <v>464.1</v>
      </c>
      <c r="S41" s="7">
        <v>451.6</v>
      </c>
      <c r="T41" s="7">
        <v>438.3</v>
      </c>
      <c r="U41" s="7">
        <v>419.8</v>
      </c>
      <c r="V41" s="10">
        <v>356.4</v>
      </c>
      <c r="W41" s="10">
        <v>313</v>
      </c>
      <c r="X41" s="10">
        <v>305.39999999999998</v>
      </c>
      <c r="Y41" s="10">
        <v>348.1</v>
      </c>
      <c r="Z41" s="10">
        <v>317.10000000000002</v>
      </c>
      <c r="AA41" s="10">
        <v>300.2</v>
      </c>
      <c r="AB41" s="10">
        <v>249.7</v>
      </c>
      <c r="AC41" s="10">
        <v>144.69999999999999</v>
      </c>
      <c r="AD41" s="10">
        <v>143.5</v>
      </c>
      <c r="AE41" s="10">
        <v>141.9</v>
      </c>
      <c r="AF41" s="10">
        <v>128.19999999999999</v>
      </c>
      <c r="AG41" s="10">
        <v>132.69999999999999</v>
      </c>
      <c r="AH41" s="10">
        <v>116.9</v>
      </c>
      <c r="AI41" s="10">
        <v>121.4</v>
      </c>
      <c r="AJ41" s="10">
        <v>122.2</v>
      </c>
      <c r="AK41" s="10">
        <v>90.8</v>
      </c>
      <c r="AL41" s="10">
        <v>69.8</v>
      </c>
      <c r="AM41" s="10">
        <v>90.7</v>
      </c>
      <c r="AN41" s="10">
        <v>79.7</v>
      </c>
      <c r="AO41" s="10">
        <v>79.2</v>
      </c>
      <c r="AP41" s="10">
        <v>70.599999999999994</v>
      </c>
      <c r="AQ41" s="10">
        <v>106.1</v>
      </c>
      <c r="AR41" s="10">
        <v>72.099999999999994</v>
      </c>
      <c r="AS41" s="10">
        <v>53</v>
      </c>
      <c r="AT41" s="10">
        <v>48.2</v>
      </c>
      <c r="AU41" s="10">
        <v>51.6</v>
      </c>
      <c r="AV41" s="10">
        <v>28.7</v>
      </c>
      <c r="AW41" s="10">
        <v>11.35789473684209</v>
      </c>
      <c r="AX41" s="10">
        <v>3.630303030303045</v>
      </c>
      <c r="AY41" s="10">
        <v>15.706896551724133</v>
      </c>
      <c r="AZ41" s="10">
        <v>10.389473684210534</v>
      </c>
      <c r="BA41" s="10">
        <v>4.276923076923083</v>
      </c>
      <c r="BB41" s="10">
        <v>3.9167883211678749</v>
      </c>
      <c r="BC41" s="10">
        <v>10.422222222222212</v>
      </c>
    </row>
    <row r="42" spans="1:55" x14ac:dyDescent="0.25">
      <c r="A42" s="21" t="s">
        <v>3</v>
      </c>
      <c r="B42" s="21"/>
      <c r="C42" s="21"/>
      <c r="D42" s="21"/>
      <c r="E42" s="21"/>
      <c r="F42" s="21"/>
      <c r="G42" s="21"/>
      <c r="H42" s="21"/>
      <c r="I42" s="117">
        <f>232.39*100/420.39</f>
        <v>55.279621304027216</v>
      </c>
      <c r="J42" s="117">
        <f>215.18*100/392.54</f>
        <v>54.817343455444025</v>
      </c>
      <c r="K42" s="117">
        <f>195.44*100/357.56</f>
        <v>54.659357870007831</v>
      </c>
      <c r="L42" s="117">
        <f>179.46*100/330.98</f>
        <v>54.220798839809049</v>
      </c>
      <c r="M42" s="117">
        <f>166.63*100/309.57</f>
        <v>53.82627515586136</v>
      </c>
      <c r="R42" s="18" t="s">
        <v>1</v>
      </c>
      <c r="S42" s="9">
        <v>0.78105914837625323</v>
      </c>
      <c r="T42" s="9">
        <v>0.72500901601132128</v>
      </c>
      <c r="U42" s="9">
        <v>0.68010705418222539</v>
      </c>
      <c r="V42" s="9">
        <v>0.71911248266048233</v>
      </c>
      <c r="W42" s="9">
        <v>0.72849046883049984</v>
      </c>
      <c r="X42" s="9">
        <v>0.71879141266896363</v>
      </c>
      <c r="Y42" s="9">
        <v>0.7065217391304347</v>
      </c>
      <c r="Z42" s="9">
        <v>0.69089759797724404</v>
      </c>
      <c r="AA42" s="9">
        <v>0.71061415220293722</v>
      </c>
      <c r="AB42" s="9">
        <v>0.73113964686998389</v>
      </c>
      <c r="AC42" s="9">
        <v>0.71941948859709748</v>
      </c>
      <c r="AD42" s="9">
        <v>0.71050800278357695</v>
      </c>
      <c r="AE42" s="9">
        <v>0.69133192389006337</v>
      </c>
      <c r="AF42" s="9">
        <v>0.72174590802805916</v>
      </c>
      <c r="AG42" s="9">
        <v>0.69706103993971369</v>
      </c>
      <c r="AH42" s="9">
        <v>0.64841745081266033</v>
      </c>
      <c r="AI42" s="9">
        <v>0.65238879736408562</v>
      </c>
      <c r="AJ42" s="9">
        <v>0.59819967266775775</v>
      </c>
      <c r="AK42" s="9">
        <v>0.64537444933920707</v>
      </c>
      <c r="AL42" s="9">
        <v>0.5515759312320917</v>
      </c>
      <c r="AM42" s="9">
        <v>0.65270121278941562</v>
      </c>
      <c r="AN42" s="9">
        <v>0.53450439146800499</v>
      </c>
      <c r="AO42" s="9">
        <v>0.55303030303030298</v>
      </c>
      <c r="AP42" s="9">
        <v>0.57932011331444766</v>
      </c>
      <c r="AQ42" s="9">
        <v>0.80961357210179086</v>
      </c>
      <c r="AR42" s="9">
        <v>0.78779472954230234</v>
      </c>
      <c r="AS42" s="9">
        <v>0.73773584905660383</v>
      </c>
      <c r="AT42" s="9">
        <v>0.65975103734439833</v>
      </c>
      <c r="AU42" s="9">
        <v>0.73449612403100772</v>
      </c>
      <c r="AV42" s="9">
        <v>0.7804878048780487</v>
      </c>
      <c r="AW42" s="9">
        <v>0.67283950617283961</v>
      </c>
    </row>
    <row r="43" spans="1:55" x14ac:dyDescent="0.25">
      <c r="A43" s="21"/>
      <c r="B43" s="21"/>
      <c r="C43" s="21"/>
      <c r="D43" s="21"/>
      <c r="E43" s="21"/>
      <c r="F43" s="21"/>
      <c r="G43" s="21"/>
      <c r="H43" s="21"/>
      <c r="R43" s="18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55" x14ac:dyDescent="0.25">
      <c r="A44" s="7" t="s">
        <v>76</v>
      </c>
      <c r="I44" s="7">
        <v>466.24</v>
      </c>
      <c r="J44" s="7">
        <v>415.09</v>
      </c>
      <c r="K44" s="7">
        <v>408.17</v>
      </c>
      <c r="L44" s="7">
        <v>373.19</v>
      </c>
      <c r="M44" s="7">
        <v>322.44</v>
      </c>
      <c r="R44" s="10">
        <v>365.5</v>
      </c>
      <c r="S44" s="10">
        <v>361.5</v>
      </c>
      <c r="T44" s="10">
        <v>350.5</v>
      </c>
      <c r="U44" s="10">
        <v>342.7</v>
      </c>
      <c r="V44" s="10">
        <v>286.7</v>
      </c>
      <c r="W44" s="10">
        <v>246.2</v>
      </c>
      <c r="X44" s="10">
        <v>241.7</v>
      </c>
      <c r="Y44" s="10">
        <v>291.2</v>
      </c>
      <c r="Z44" s="10">
        <v>264.3</v>
      </c>
      <c r="AA44" s="10">
        <v>252.7</v>
      </c>
      <c r="AB44" s="10">
        <v>210.6</v>
      </c>
      <c r="AC44" s="10">
        <v>116.2</v>
      </c>
      <c r="AD44" s="10">
        <v>114.6</v>
      </c>
      <c r="AE44" s="10">
        <v>114.2</v>
      </c>
      <c r="AF44" s="10">
        <v>101.3</v>
      </c>
      <c r="AG44" s="10">
        <v>106.9</v>
      </c>
      <c r="AH44" s="10">
        <v>93.5</v>
      </c>
      <c r="AI44" s="10">
        <v>97.8</v>
      </c>
      <c r="AJ44" s="10">
        <v>98.7</v>
      </c>
      <c r="AK44" s="10">
        <v>68.7</v>
      </c>
      <c r="AL44" s="10">
        <v>48.2</v>
      </c>
      <c r="AM44" s="10">
        <v>72.099999999999994</v>
      </c>
      <c r="AN44" s="10">
        <v>63.3</v>
      </c>
      <c r="AO44" s="10">
        <v>64.099999999999994</v>
      </c>
      <c r="AP44" s="10">
        <v>56.4</v>
      </c>
      <c r="AQ44" s="10">
        <v>60</v>
      </c>
      <c r="AR44" s="10">
        <v>64</v>
      </c>
      <c r="AS44" s="10">
        <v>31.1</v>
      </c>
      <c r="AT44" s="10">
        <v>34.6</v>
      </c>
      <c r="AU44" s="10">
        <v>25.1</v>
      </c>
      <c r="AV44" s="10">
        <v>26.2</v>
      </c>
      <c r="AW44" s="10">
        <v>15.1</v>
      </c>
      <c r="AX44" s="10">
        <v>9.6</v>
      </c>
      <c r="AY44" s="10">
        <v>13.6</v>
      </c>
      <c r="AZ44" s="10">
        <v>9.6</v>
      </c>
      <c r="BA44" s="10">
        <v>8</v>
      </c>
      <c r="BB44" s="10">
        <v>9.3000000000000007</v>
      </c>
      <c r="BC44" s="10">
        <v>9.4</v>
      </c>
    </row>
  </sheetData>
  <customSheetViews>
    <customSheetView guid="{0A7E1136-5040-473C-AA96-D25ADB173731}" showRuler="0" topLeftCell="AA1">
      <selection activeCell="AO1" sqref="AO1:AO65536"/>
      <pageMargins left="0.78740157499999996" right="0.78740157499999996" top="0.984251969" bottom="0.984251969" header="0.4921259845" footer="0.4921259845"/>
      <pageSetup paperSize="9" orientation="portrait" horizontalDpi="4294967293" r:id="rId1"/>
      <headerFooter alignWithMargins="0"/>
    </customSheetView>
    <customSheetView guid="{E71F7A86-BDE9-40B2-A296-8342ABE0EBAC}" showRuler="0">
      <selection activeCell="AO1" sqref="AO1:AO65536"/>
      <pageMargins left="0.78740157499999996" right="0.78740157499999996" top="0.984251969" bottom="0.984251969" header="0.4921259845" footer="0.4921259845"/>
      <pageSetup paperSize="9" orientation="portrait" horizontalDpi="4294967293" r:id="rId2"/>
      <headerFooter alignWithMargins="0"/>
    </customSheetView>
  </customSheetViews>
  <phoneticPr fontId="8" type="noConversion"/>
  <pageMargins left="0.78740157499999996" right="0.78740157499999996" top="0.984251969" bottom="0.984251969" header="0.4921259845" footer="0.4921259845"/>
  <pageSetup paperSize="9" orientation="portrait" horizontalDpi="4294967293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CV53"/>
  <sheetViews>
    <sheetView workbookViewId="0">
      <pane xSplit="1" ySplit="2" topLeftCell="B3" activePane="bottomRight" state="frozen"/>
      <selection activeCell="A23" sqref="A23"/>
      <selection pane="topRight" activeCell="A23" sqref="A23"/>
      <selection pane="bottomLeft" activeCell="A23" sqref="A23"/>
      <selection pane="bottomRight" activeCell="E18" sqref="E18"/>
    </sheetView>
  </sheetViews>
  <sheetFormatPr baseColWidth="10" defaultColWidth="9.109375" defaultRowHeight="13.2" x14ac:dyDescent="0.25"/>
  <cols>
    <col min="1" max="1" width="64.44140625" style="7" bestFit="1" customWidth="1"/>
    <col min="2" max="7" width="5" style="7" bestFit="1" customWidth="1"/>
    <col min="8" max="57" width="9.109375" style="7"/>
    <col min="58" max="100" width="11.44140625" customWidth="1"/>
    <col min="101" max="16384" width="9.109375" style="7"/>
  </cols>
  <sheetData>
    <row r="2" spans="1:57" s="8" customFormat="1" x14ac:dyDescent="0.25">
      <c r="B2" s="128">
        <v>2019</v>
      </c>
      <c r="C2" s="128">
        <v>2018</v>
      </c>
      <c r="D2" s="128">
        <v>2017</v>
      </c>
      <c r="E2" s="128">
        <v>2016</v>
      </c>
      <c r="F2" s="128">
        <v>2015</v>
      </c>
      <c r="G2" s="128">
        <v>2014</v>
      </c>
      <c r="H2" s="8">
        <v>2013</v>
      </c>
      <c r="I2" s="8">
        <v>2012</v>
      </c>
      <c r="J2" s="8">
        <v>2011</v>
      </c>
      <c r="K2" s="8">
        <v>2010</v>
      </c>
      <c r="L2" s="8">
        <v>2009</v>
      </c>
      <c r="M2" s="8">
        <v>2008</v>
      </c>
      <c r="N2" s="8">
        <v>2007</v>
      </c>
      <c r="O2" s="8">
        <v>2006</v>
      </c>
      <c r="P2" s="8">
        <v>2005</v>
      </c>
      <c r="Q2" s="8">
        <v>2004</v>
      </c>
      <c r="R2" s="8">
        <v>2003</v>
      </c>
      <c r="S2" s="8">
        <v>2002</v>
      </c>
      <c r="T2" s="8">
        <v>2001</v>
      </c>
      <c r="U2" s="8">
        <v>2000</v>
      </c>
      <c r="V2" s="8">
        <v>1999</v>
      </c>
      <c r="W2" s="8">
        <v>1998</v>
      </c>
      <c r="X2" s="8">
        <v>1997</v>
      </c>
      <c r="Y2" s="8">
        <v>1996</v>
      </c>
      <c r="Z2" s="8">
        <v>1995</v>
      </c>
      <c r="AA2" s="8">
        <v>1994</v>
      </c>
      <c r="AB2" s="8">
        <v>1993</v>
      </c>
      <c r="AC2" s="8">
        <v>1992</v>
      </c>
      <c r="AD2" s="8">
        <v>1991</v>
      </c>
      <c r="AE2" s="8">
        <v>1990</v>
      </c>
      <c r="AF2" s="8">
        <v>1989</v>
      </c>
      <c r="AG2" s="8">
        <v>1988</v>
      </c>
      <c r="AH2" s="8">
        <v>1987</v>
      </c>
      <c r="AI2" s="8">
        <v>1986</v>
      </c>
      <c r="AJ2" s="8">
        <v>1985</v>
      </c>
      <c r="AK2" s="8">
        <v>1984</v>
      </c>
      <c r="AL2" s="8">
        <v>1983</v>
      </c>
      <c r="AM2" s="8">
        <v>1982</v>
      </c>
      <c r="AN2" s="8">
        <v>1981</v>
      </c>
      <c r="AO2" s="8">
        <v>1980</v>
      </c>
      <c r="AP2" s="8">
        <v>1979</v>
      </c>
      <c r="AQ2" s="8">
        <v>1978</v>
      </c>
      <c r="AR2" s="8">
        <v>1977</v>
      </c>
      <c r="AS2" s="8">
        <v>1976</v>
      </c>
      <c r="AT2" s="8">
        <v>1975</v>
      </c>
      <c r="AU2" s="8">
        <v>1974</v>
      </c>
      <c r="AV2" s="8">
        <v>1973</v>
      </c>
      <c r="AW2" s="8">
        <v>1972</v>
      </c>
      <c r="AX2" s="8">
        <v>1971</v>
      </c>
      <c r="AY2" s="8">
        <v>1970</v>
      </c>
      <c r="AZ2" s="8">
        <v>1969</v>
      </c>
      <c r="BA2" s="8">
        <v>1968</v>
      </c>
      <c r="BB2" s="8">
        <v>1967</v>
      </c>
      <c r="BC2" s="8">
        <v>1966</v>
      </c>
      <c r="BD2" s="8">
        <v>1965</v>
      </c>
      <c r="BE2" s="8">
        <v>1964</v>
      </c>
    </row>
    <row r="3" spans="1:57" s="8" customFormat="1" x14ac:dyDescent="0.25">
      <c r="B3" s="128"/>
      <c r="C3" s="128"/>
      <c r="D3" s="128"/>
      <c r="E3" s="128"/>
      <c r="F3" s="128"/>
      <c r="G3" s="128"/>
    </row>
    <row r="4" spans="1:57" s="8" customFormat="1" x14ac:dyDescent="0.25">
      <c r="A4" s="8" t="s">
        <v>73</v>
      </c>
      <c r="B4" s="128"/>
      <c r="C4" s="128"/>
      <c r="D4" s="128"/>
      <c r="E4" s="128"/>
      <c r="F4" s="128"/>
      <c r="G4" s="128"/>
    </row>
    <row r="5" spans="1:57" x14ac:dyDescent="0.25">
      <c r="A5" s="21" t="s">
        <v>59</v>
      </c>
      <c r="B5" s="21"/>
      <c r="C5" s="21"/>
      <c r="D5" s="21"/>
      <c r="E5" s="21"/>
      <c r="F5" s="21"/>
      <c r="G5" s="21"/>
      <c r="N5" s="7">
        <v>634</v>
      </c>
      <c r="O5" s="7">
        <v>578</v>
      </c>
      <c r="P5" s="7">
        <v>499</v>
      </c>
      <c r="Q5" s="7">
        <v>399</v>
      </c>
      <c r="R5" s="7">
        <v>385</v>
      </c>
      <c r="S5" s="7">
        <v>443</v>
      </c>
      <c r="T5" s="7">
        <v>359</v>
      </c>
      <c r="U5" s="7">
        <v>340</v>
      </c>
      <c r="V5" s="7">
        <v>332</v>
      </c>
      <c r="W5" s="7">
        <v>312</v>
      </c>
      <c r="X5" s="7">
        <v>292</v>
      </c>
      <c r="Y5" s="7">
        <v>334</v>
      </c>
      <c r="Z5" s="7">
        <v>246</v>
      </c>
      <c r="AA5" s="7">
        <v>183</v>
      </c>
      <c r="AB5" s="7">
        <v>163</v>
      </c>
      <c r="AC5" s="7">
        <v>153</v>
      </c>
      <c r="AD5" s="7">
        <v>145</v>
      </c>
      <c r="AE5" s="7">
        <v>131</v>
      </c>
      <c r="AF5" s="7">
        <v>119</v>
      </c>
      <c r="AG5" s="7">
        <v>124</v>
      </c>
      <c r="AH5" s="7">
        <v>130</v>
      </c>
      <c r="AI5" s="7">
        <v>149</v>
      </c>
      <c r="AJ5" s="7">
        <v>129</v>
      </c>
      <c r="AK5" s="7">
        <v>111</v>
      </c>
      <c r="AL5" s="7">
        <v>106</v>
      </c>
      <c r="AM5" s="7">
        <v>88</v>
      </c>
      <c r="AN5" s="7">
        <v>74</v>
      </c>
      <c r="AO5" s="7">
        <v>61</v>
      </c>
      <c r="BC5" s="21"/>
      <c r="BD5" s="21"/>
      <c r="BE5" s="21"/>
    </row>
    <row r="6" spans="1:57" x14ac:dyDescent="0.25">
      <c r="A6" s="21" t="s">
        <v>60</v>
      </c>
      <c r="B6" s="21"/>
      <c r="C6" s="21"/>
      <c r="D6" s="21"/>
      <c r="E6" s="21"/>
      <c r="F6" s="21"/>
      <c r="G6" s="21"/>
      <c r="N6" s="7">
        <v>81</v>
      </c>
      <c r="O6" s="7">
        <v>75</v>
      </c>
      <c r="P6" s="7">
        <v>53</v>
      </c>
      <c r="Q6" s="7">
        <v>56</v>
      </c>
      <c r="R6" s="7">
        <v>58</v>
      </c>
      <c r="S6" s="7">
        <v>47</v>
      </c>
      <c r="T6" s="7">
        <v>47</v>
      </c>
      <c r="U6" s="7">
        <v>40</v>
      </c>
      <c r="V6" s="7">
        <v>43</v>
      </c>
      <c r="W6" s="7">
        <v>40</v>
      </c>
      <c r="X6" s="7">
        <v>35</v>
      </c>
      <c r="Y6" s="7">
        <v>37</v>
      </c>
      <c r="Z6" s="7">
        <v>36</v>
      </c>
      <c r="AA6" s="7">
        <v>29</v>
      </c>
      <c r="AB6" s="7">
        <v>15</v>
      </c>
      <c r="AC6" s="7">
        <v>20</v>
      </c>
      <c r="AD6" s="7">
        <v>17</v>
      </c>
      <c r="AE6" s="7">
        <v>18</v>
      </c>
      <c r="AF6" s="7">
        <v>17</v>
      </c>
      <c r="AG6" s="7">
        <v>13</v>
      </c>
      <c r="AH6" s="7">
        <v>12</v>
      </c>
      <c r="AI6" s="7">
        <v>14</v>
      </c>
      <c r="AJ6" s="7">
        <v>16</v>
      </c>
      <c r="AK6" s="7">
        <v>15</v>
      </c>
      <c r="AL6" s="7">
        <v>11</v>
      </c>
      <c r="AM6" s="7">
        <v>11</v>
      </c>
      <c r="AN6" s="7">
        <v>9</v>
      </c>
      <c r="AO6" s="7">
        <v>10</v>
      </c>
      <c r="BC6" s="21"/>
      <c r="BD6" s="21"/>
      <c r="BE6" s="21"/>
    </row>
    <row r="7" spans="1:57" x14ac:dyDescent="0.25">
      <c r="A7" s="21" t="s">
        <v>61</v>
      </c>
      <c r="B7" s="21"/>
      <c r="C7" s="21"/>
      <c r="D7" s="21"/>
      <c r="E7" s="21"/>
      <c r="F7" s="21"/>
      <c r="G7" s="21"/>
      <c r="N7" s="7">
        <v>289</v>
      </c>
      <c r="O7" s="7">
        <v>248</v>
      </c>
      <c r="P7" s="7">
        <v>242</v>
      </c>
      <c r="Q7" s="7">
        <v>209</v>
      </c>
      <c r="R7" s="7">
        <v>210</v>
      </c>
      <c r="S7" s="7">
        <v>181</v>
      </c>
      <c r="T7" s="7">
        <v>183</v>
      </c>
      <c r="U7" s="7">
        <v>186</v>
      </c>
      <c r="V7" s="7">
        <v>177</v>
      </c>
      <c r="W7" s="7">
        <v>158</v>
      </c>
      <c r="X7" s="7">
        <v>122</v>
      </c>
      <c r="Y7" s="7">
        <v>118</v>
      </c>
      <c r="Z7" s="7">
        <v>108</v>
      </c>
      <c r="AA7" s="7">
        <v>95</v>
      </c>
      <c r="AB7" s="7">
        <v>67</v>
      </c>
      <c r="AC7" s="7">
        <v>73</v>
      </c>
      <c r="AD7" s="7">
        <v>74</v>
      </c>
      <c r="AE7" s="7">
        <v>71</v>
      </c>
      <c r="AF7" s="7">
        <v>68</v>
      </c>
      <c r="AG7" s="7">
        <v>68</v>
      </c>
      <c r="AH7" s="7">
        <v>66</v>
      </c>
      <c r="AI7" s="7">
        <v>75</v>
      </c>
      <c r="AJ7" s="7">
        <v>85</v>
      </c>
      <c r="AK7" s="7">
        <v>85</v>
      </c>
      <c r="AL7" s="7">
        <v>45</v>
      </c>
      <c r="AM7" s="7">
        <v>48</v>
      </c>
      <c r="AN7" s="7">
        <v>59</v>
      </c>
      <c r="AO7" s="7">
        <v>61</v>
      </c>
      <c r="BC7" s="21"/>
      <c r="BD7" s="21"/>
      <c r="BE7" s="21"/>
    </row>
    <row r="8" spans="1:57" x14ac:dyDescent="0.25">
      <c r="A8" s="21" t="s">
        <v>62</v>
      </c>
      <c r="B8" s="21"/>
      <c r="C8" s="21"/>
      <c r="D8" s="21"/>
      <c r="E8" s="21"/>
      <c r="F8" s="21"/>
      <c r="G8" s="21"/>
      <c r="N8" s="7">
        <v>127</v>
      </c>
      <c r="O8" s="7">
        <v>112</v>
      </c>
      <c r="P8" s="7">
        <v>108</v>
      </c>
      <c r="Q8" s="7">
        <v>99</v>
      </c>
      <c r="R8" s="7">
        <v>103</v>
      </c>
      <c r="S8" s="7">
        <v>87</v>
      </c>
      <c r="T8" s="7">
        <v>81</v>
      </c>
      <c r="U8" s="7">
        <v>81</v>
      </c>
      <c r="V8" s="7">
        <v>83</v>
      </c>
      <c r="W8" s="7">
        <v>76</v>
      </c>
      <c r="X8" s="7">
        <v>69</v>
      </c>
      <c r="Y8" s="7">
        <v>66</v>
      </c>
      <c r="Z8" s="7">
        <v>62</v>
      </c>
      <c r="AA8" s="7">
        <v>48</v>
      </c>
      <c r="AB8" s="7">
        <v>39</v>
      </c>
      <c r="AC8" s="7">
        <v>36</v>
      </c>
      <c r="AD8" s="7">
        <v>35</v>
      </c>
      <c r="AE8" s="7">
        <v>34</v>
      </c>
      <c r="AF8" s="7">
        <v>32</v>
      </c>
      <c r="AG8" s="7">
        <v>29</v>
      </c>
      <c r="AH8" s="7">
        <v>26</v>
      </c>
      <c r="AI8" s="7">
        <v>27</v>
      </c>
      <c r="AJ8" s="7">
        <v>27</v>
      </c>
      <c r="AK8" s="7">
        <v>24</v>
      </c>
      <c r="AL8" s="7">
        <v>23</v>
      </c>
      <c r="AM8" s="7">
        <v>21</v>
      </c>
      <c r="AN8" s="7">
        <v>21</v>
      </c>
      <c r="AO8" s="7">
        <v>19</v>
      </c>
      <c r="BC8" s="21"/>
      <c r="BD8" s="21"/>
      <c r="BE8" s="21"/>
    </row>
    <row r="9" spans="1:57" x14ac:dyDescent="0.25">
      <c r="A9" s="21" t="s">
        <v>63</v>
      </c>
      <c r="B9" s="21"/>
      <c r="C9" s="21"/>
      <c r="D9" s="21"/>
      <c r="E9" s="21"/>
      <c r="F9" s="21"/>
      <c r="G9" s="21"/>
      <c r="N9" s="7">
        <v>290</v>
      </c>
      <c r="O9" s="7">
        <v>270</v>
      </c>
      <c r="P9" s="7">
        <v>279</v>
      </c>
      <c r="Q9" s="7">
        <v>248</v>
      </c>
      <c r="R9" s="7">
        <v>239</v>
      </c>
      <c r="S9" s="7">
        <v>198</v>
      </c>
      <c r="T9" s="7">
        <v>209</v>
      </c>
      <c r="U9" s="7">
        <v>198</v>
      </c>
      <c r="V9" s="7">
        <v>192</v>
      </c>
      <c r="W9" s="7">
        <v>184</v>
      </c>
      <c r="X9" s="7">
        <v>166</v>
      </c>
      <c r="Y9" s="7">
        <v>151</v>
      </c>
      <c r="Z9" s="7">
        <v>144</v>
      </c>
      <c r="AA9" s="7">
        <v>118</v>
      </c>
      <c r="AB9" s="7">
        <v>82</v>
      </c>
      <c r="AC9" s="7">
        <v>85</v>
      </c>
      <c r="AD9" s="7">
        <v>83</v>
      </c>
      <c r="AE9" s="7">
        <v>86</v>
      </c>
      <c r="AF9" s="7">
        <v>79</v>
      </c>
      <c r="AG9" s="7">
        <v>65</v>
      </c>
      <c r="AH9" s="7">
        <v>65</v>
      </c>
      <c r="AI9" s="7">
        <v>74</v>
      </c>
      <c r="AJ9" s="7">
        <v>83</v>
      </c>
      <c r="AK9" s="7">
        <v>72</v>
      </c>
      <c r="AL9" s="7">
        <v>59</v>
      </c>
      <c r="AM9" s="7">
        <v>48</v>
      </c>
      <c r="AN9" s="7">
        <v>40</v>
      </c>
      <c r="AO9" s="7">
        <v>38</v>
      </c>
      <c r="BC9" s="21"/>
      <c r="BD9" s="21"/>
      <c r="BE9" s="21"/>
    </row>
    <row r="10" spans="1:57" x14ac:dyDescent="0.25">
      <c r="A10" s="21" t="s">
        <v>64</v>
      </c>
      <c r="B10" s="21"/>
      <c r="C10" s="21"/>
      <c r="D10" s="21"/>
      <c r="E10" s="21"/>
      <c r="F10" s="21"/>
      <c r="G10" s="21"/>
      <c r="N10" s="7">
        <v>346</v>
      </c>
      <c r="O10" s="7">
        <v>326</v>
      </c>
      <c r="P10" s="7">
        <v>315</v>
      </c>
      <c r="Q10" s="7">
        <v>305</v>
      </c>
      <c r="R10" s="7">
        <v>287</v>
      </c>
      <c r="S10" s="7">
        <v>233</v>
      </c>
      <c r="T10" s="7">
        <v>299</v>
      </c>
      <c r="U10" s="7">
        <v>253</v>
      </c>
      <c r="V10" s="7">
        <v>235</v>
      </c>
      <c r="W10" s="7">
        <v>200</v>
      </c>
      <c r="X10" s="7">
        <v>91</v>
      </c>
      <c r="Y10" s="7">
        <v>72</v>
      </c>
      <c r="Z10" s="7">
        <v>60</v>
      </c>
      <c r="AA10" s="7">
        <v>47</v>
      </c>
      <c r="AB10" s="7">
        <v>39</v>
      </c>
      <c r="AC10" s="7">
        <v>36</v>
      </c>
      <c r="AD10" s="7">
        <v>36</v>
      </c>
      <c r="AE10" s="7">
        <v>43</v>
      </c>
      <c r="AF10" s="7">
        <v>39</v>
      </c>
      <c r="AG10" s="7">
        <v>34</v>
      </c>
      <c r="AH10" s="7">
        <v>36</v>
      </c>
      <c r="AI10" s="7">
        <v>35</v>
      </c>
      <c r="AJ10" s="7">
        <v>34</v>
      </c>
      <c r="AK10" s="7">
        <v>28</v>
      </c>
      <c r="AL10" s="7">
        <v>29</v>
      </c>
      <c r="AM10" s="7">
        <v>27</v>
      </c>
      <c r="AN10" s="7">
        <v>22</v>
      </c>
      <c r="AO10" s="7">
        <v>20</v>
      </c>
      <c r="BC10" s="21"/>
      <c r="BD10" s="21"/>
      <c r="BE10" s="21"/>
    </row>
    <row r="11" spans="1:57" x14ac:dyDescent="0.25">
      <c r="A11" s="21" t="s">
        <v>74</v>
      </c>
      <c r="B11" s="21"/>
      <c r="C11" s="21"/>
      <c r="D11" s="21"/>
      <c r="E11" s="21"/>
      <c r="F11" s="21"/>
      <c r="G11" s="21"/>
      <c r="N11" s="7">
        <v>69</v>
      </c>
      <c r="O11" s="7">
        <v>85</v>
      </c>
      <c r="P11" s="7">
        <v>74</v>
      </c>
      <c r="Q11" s="7">
        <v>120</v>
      </c>
      <c r="R11" s="7">
        <v>99</v>
      </c>
      <c r="S11" s="7">
        <v>68</v>
      </c>
      <c r="T11" s="7">
        <v>109</v>
      </c>
      <c r="U11" s="7">
        <v>79</v>
      </c>
      <c r="V11" s="7">
        <v>40</v>
      </c>
      <c r="W11" s="7">
        <v>15</v>
      </c>
      <c r="X11" s="7">
        <v>92</v>
      </c>
      <c r="Y11" s="7">
        <v>106</v>
      </c>
      <c r="Z11" s="7">
        <v>108</v>
      </c>
      <c r="AA11" s="7">
        <v>116</v>
      </c>
      <c r="AB11" s="7">
        <v>52</v>
      </c>
      <c r="AC11" s="7">
        <v>50</v>
      </c>
      <c r="AD11" s="7">
        <v>61</v>
      </c>
      <c r="AE11" s="7">
        <v>55</v>
      </c>
      <c r="AF11" s="7">
        <v>50</v>
      </c>
      <c r="AG11" s="7">
        <v>52</v>
      </c>
      <c r="AH11" s="7">
        <v>49</v>
      </c>
      <c r="AI11" s="7">
        <v>48</v>
      </c>
      <c r="AJ11" s="7">
        <v>47</v>
      </c>
      <c r="AK11" s="7">
        <v>41</v>
      </c>
      <c r="AL11" s="7">
        <v>41</v>
      </c>
      <c r="AM11" s="7">
        <v>39</v>
      </c>
      <c r="AN11" s="7">
        <v>40</v>
      </c>
      <c r="AO11" s="7">
        <v>36</v>
      </c>
      <c r="BC11" s="21"/>
      <c r="BD11" s="21"/>
      <c r="BE11" s="21"/>
    </row>
    <row r="12" spans="1:57" x14ac:dyDescent="0.25">
      <c r="A12" s="21" t="s">
        <v>65</v>
      </c>
      <c r="B12" s="21"/>
      <c r="C12" s="21"/>
      <c r="D12" s="21"/>
      <c r="E12" s="21"/>
      <c r="F12" s="21"/>
      <c r="G12" s="21"/>
      <c r="N12" s="7">
        <v>35</v>
      </c>
      <c r="O12" s="7">
        <v>31</v>
      </c>
      <c r="P12" s="7">
        <v>32</v>
      </c>
      <c r="Q12" s="7">
        <v>29</v>
      </c>
      <c r="R12" s="7">
        <v>27</v>
      </c>
      <c r="S12" s="7">
        <v>22</v>
      </c>
      <c r="T12" s="7">
        <v>16</v>
      </c>
      <c r="U12" s="7">
        <v>52</v>
      </c>
      <c r="V12" s="7">
        <v>36</v>
      </c>
      <c r="W12" s="7">
        <v>35</v>
      </c>
      <c r="X12" s="7">
        <v>26</v>
      </c>
      <c r="Y12" s="7">
        <v>20</v>
      </c>
      <c r="Z12" s="7">
        <v>11</v>
      </c>
      <c r="AA12" s="7">
        <v>-1</v>
      </c>
      <c r="AB12" s="7">
        <v>3</v>
      </c>
      <c r="AC12" s="7">
        <v>1</v>
      </c>
      <c r="AD12" s="7">
        <v>-2</v>
      </c>
      <c r="AE12" s="7">
        <v>7</v>
      </c>
      <c r="AF12" s="7">
        <v>5</v>
      </c>
      <c r="AG12" s="7">
        <v>7</v>
      </c>
      <c r="AH12" s="7">
        <v>9</v>
      </c>
      <c r="AI12" s="7">
        <v>14</v>
      </c>
      <c r="AJ12" s="7">
        <v>18</v>
      </c>
      <c r="AK12" s="7">
        <v>13</v>
      </c>
      <c r="AL12" s="7">
        <v>10</v>
      </c>
      <c r="AM12" s="7">
        <v>13</v>
      </c>
      <c r="AN12" s="7">
        <v>10</v>
      </c>
      <c r="AO12" s="7">
        <v>8</v>
      </c>
      <c r="BC12" s="21"/>
      <c r="BD12" s="21"/>
      <c r="BE12" s="21"/>
    </row>
    <row r="13" spans="1:57" x14ac:dyDescent="0.25">
      <c r="A13" s="21" t="s">
        <v>66</v>
      </c>
      <c r="B13" s="21"/>
      <c r="C13" s="21"/>
      <c r="D13" s="21"/>
      <c r="E13" s="21"/>
      <c r="F13" s="21"/>
      <c r="G13" s="21"/>
      <c r="N13" s="7">
        <v>313</v>
      </c>
      <c r="O13" s="7">
        <v>248</v>
      </c>
      <c r="P13" s="7">
        <v>201</v>
      </c>
      <c r="Q13" s="7">
        <v>157</v>
      </c>
      <c r="R13" s="7">
        <v>138</v>
      </c>
      <c r="S13" s="7">
        <v>124</v>
      </c>
      <c r="T13" s="7">
        <v>118</v>
      </c>
      <c r="U13" s="7">
        <v>104</v>
      </c>
      <c r="V13" s="7">
        <v>101</v>
      </c>
      <c r="W13" s="7">
        <v>87</v>
      </c>
      <c r="X13" s="7">
        <v>78</v>
      </c>
      <c r="Y13" s="7">
        <v>71</v>
      </c>
      <c r="Z13" s="7">
        <v>60</v>
      </c>
      <c r="AA13" s="7">
        <v>51</v>
      </c>
      <c r="AB13" s="7">
        <v>47</v>
      </c>
      <c r="AC13" s="7">
        <v>42</v>
      </c>
      <c r="AD13" s="7">
        <v>44</v>
      </c>
      <c r="AE13" s="7">
        <v>40</v>
      </c>
      <c r="AF13" s="7">
        <v>40</v>
      </c>
      <c r="AG13" s="7">
        <v>38</v>
      </c>
      <c r="AH13" s="7">
        <v>36</v>
      </c>
      <c r="AI13" s="7">
        <v>38</v>
      </c>
      <c r="AJ13" s="7">
        <v>39</v>
      </c>
      <c r="AK13" s="7">
        <v>39</v>
      </c>
      <c r="AL13" s="7">
        <v>30</v>
      </c>
      <c r="AM13" s="7">
        <v>20</v>
      </c>
      <c r="AN13" s="7">
        <v>20</v>
      </c>
      <c r="AO13" s="7">
        <v>19</v>
      </c>
      <c r="BC13" s="21"/>
      <c r="BD13" s="21"/>
      <c r="BE13" s="21"/>
    </row>
    <row r="14" spans="1:57" x14ac:dyDescent="0.25">
      <c r="A14" s="21" t="s">
        <v>67</v>
      </c>
      <c r="B14" s="21"/>
      <c r="C14" s="21"/>
      <c r="D14" s="21"/>
      <c r="E14" s="21"/>
      <c r="F14" s="21"/>
      <c r="G14" s="21"/>
      <c r="N14" s="7">
        <v>-27</v>
      </c>
      <c r="O14" s="7">
        <v>7</v>
      </c>
      <c r="P14" s="7">
        <v>11</v>
      </c>
      <c r="Q14" s="7">
        <v>-54</v>
      </c>
      <c r="R14" s="7">
        <v>17</v>
      </c>
      <c r="S14" s="7">
        <v>54</v>
      </c>
      <c r="T14" s="7">
        <v>25</v>
      </c>
      <c r="U14" s="7">
        <v>6</v>
      </c>
      <c r="V14" s="7">
        <v>38</v>
      </c>
      <c r="W14" s="7">
        <v>35</v>
      </c>
      <c r="X14" s="7">
        <v>28</v>
      </c>
      <c r="Y14" s="7">
        <v>81</v>
      </c>
      <c r="Z14" s="7">
        <v>93</v>
      </c>
      <c r="AA14" s="7">
        <v>66</v>
      </c>
      <c r="AB14" s="7">
        <v>51</v>
      </c>
      <c r="AC14" s="7">
        <v>44</v>
      </c>
      <c r="AD14" s="7">
        <v>47</v>
      </c>
      <c r="AE14" s="7">
        <v>50</v>
      </c>
      <c r="AF14" s="7">
        <v>52</v>
      </c>
      <c r="AG14" s="7">
        <v>41</v>
      </c>
      <c r="AH14" s="7">
        <v>43</v>
      </c>
      <c r="AI14" s="7">
        <v>40</v>
      </c>
      <c r="AJ14" s="7">
        <v>38</v>
      </c>
      <c r="AK14" s="7">
        <v>17</v>
      </c>
      <c r="AL14" s="7">
        <v>16</v>
      </c>
      <c r="AM14" s="7">
        <v>13</v>
      </c>
      <c r="AN14" s="7">
        <v>10</v>
      </c>
      <c r="AO14" s="7">
        <v>6</v>
      </c>
      <c r="BC14" s="21"/>
      <c r="BD14" s="21"/>
      <c r="BE14" s="21"/>
    </row>
    <row r="15" spans="1:57" x14ac:dyDescent="0.25">
      <c r="A15" s="21"/>
      <c r="B15" s="21"/>
      <c r="C15" s="21"/>
      <c r="D15" s="21"/>
      <c r="E15" s="21"/>
      <c r="F15" s="21"/>
      <c r="G15" s="21"/>
      <c r="BC15" s="21"/>
      <c r="BD15" s="21"/>
      <c r="BE15" s="21"/>
    </row>
    <row r="16" spans="1:57" x14ac:dyDescent="0.25">
      <c r="A16" s="31" t="s">
        <v>2</v>
      </c>
      <c r="B16" s="31"/>
      <c r="C16" s="31"/>
      <c r="D16" s="31"/>
      <c r="E16" s="31"/>
      <c r="F16" s="31"/>
      <c r="G16" s="31"/>
      <c r="H16" s="8">
        <v>3498.29</v>
      </c>
      <c r="I16" s="8">
        <v>3313.56</v>
      </c>
      <c r="J16" s="8">
        <v>3121.02</v>
      </c>
      <c r="K16" s="8">
        <v>2831.12</v>
      </c>
      <c r="L16" s="8">
        <v>2632.81</v>
      </c>
      <c r="M16" s="8"/>
      <c r="N16" s="8">
        <f t="shared" ref="N16:AO16" si="0">SUM(N5:N14)</f>
        <v>2157</v>
      </c>
      <c r="O16" s="8">
        <f t="shared" si="0"/>
        <v>1980</v>
      </c>
      <c r="P16" s="8">
        <f t="shared" si="0"/>
        <v>1814</v>
      </c>
      <c r="Q16" s="8">
        <f t="shared" si="0"/>
        <v>1568</v>
      </c>
      <c r="R16" s="8">
        <f t="shared" si="0"/>
        <v>1563</v>
      </c>
      <c r="S16" s="8">
        <f t="shared" si="0"/>
        <v>1457</v>
      </c>
      <c r="T16" s="8">
        <f t="shared" si="0"/>
        <v>1446</v>
      </c>
      <c r="U16" s="8">
        <f t="shared" si="0"/>
        <v>1339</v>
      </c>
      <c r="V16" s="8">
        <f t="shared" si="0"/>
        <v>1277</v>
      </c>
      <c r="W16" s="8">
        <f t="shared" si="0"/>
        <v>1142</v>
      </c>
      <c r="X16" s="8">
        <f t="shared" si="0"/>
        <v>999</v>
      </c>
      <c r="Y16" s="8">
        <f t="shared" si="0"/>
        <v>1056</v>
      </c>
      <c r="Z16" s="8">
        <f t="shared" si="0"/>
        <v>928</v>
      </c>
      <c r="AA16" s="8">
        <f t="shared" si="0"/>
        <v>752</v>
      </c>
      <c r="AB16" s="8">
        <f t="shared" si="0"/>
        <v>558</v>
      </c>
      <c r="AC16" s="8">
        <f t="shared" si="0"/>
        <v>540</v>
      </c>
      <c r="AD16" s="8">
        <f t="shared" si="0"/>
        <v>540</v>
      </c>
      <c r="AE16" s="8">
        <f t="shared" si="0"/>
        <v>535</v>
      </c>
      <c r="AF16" s="8">
        <f t="shared" si="0"/>
        <v>501</v>
      </c>
      <c r="AG16" s="8">
        <f t="shared" si="0"/>
        <v>471</v>
      </c>
      <c r="AH16" s="8">
        <f t="shared" si="0"/>
        <v>472</v>
      </c>
      <c r="AI16" s="8">
        <f t="shared" si="0"/>
        <v>514</v>
      </c>
      <c r="AJ16" s="8">
        <f t="shared" si="0"/>
        <v>516</v>
      </c>
      <c r="AK16" s="8">
        <f t="shared" si="0"/>
        <v>445</v>
      </c>
      <c r="AL16" s="8">
        <f t="shared" si="0"/>
        <v>370</v>
      </c>
      <c r="AM16" s="8">
        <f t="shared" si="0"/>
        <v>328</v>
      </c>
      <c r="AN16" s="8">
        <f t="shared" si="0"/>
        <v>305</v>
      </c>
      <c r="AO16" s="8">
        <f t="shared" si="0"/>
        <v>278</v>
      </c>
      <c r="BC16" s="31"/>
      <c r="BD16" s="31"/>
      <c r="BE16" s="31"/>
    </row>
    <row r="17" spans="1:57" x14ac:dyDescent="0.25">
      <c r="A17" s="8"/>
      <c r="B17" s="128"/>
      <c r="C17" s="128"/>
      <c r="D17" s="128"/>
      <c r="E17" s="128"/>
      <c r="F17" s="128"/>
      <c r="G17" s="12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BC17" s="8"/>
      <c r="BD17" s="8"/>
      <c r="BE17" s="8"/>
    </row>
    <row r="18" spans="1:57" x14ac:dyDescent="0.25">
      <c r="A18" s="21" t="s">
        <v>68</v>
      </c>
      <c r="B18" s="21"/>
      <c r="C18" s="21"/>
      <c r="D18" s="21"/>
      <c r="E18" s="21"/>
      <c r="F18" s="21"/>
      <c r="G18" s="21"/>
      <c r="N18" s="7">
        <v>721</v>
      </c>
      <c r="O18" s="7">
        <v>650</v>
      </c>
      <c r="P18" s="7">
        <v>570</v>
      </c>
      <c r="Q18" s="7">
        <v>472</v>
      </c>
      <c r="R18" s="7">
        <v>459</v>
      </c>
      <c r="S18" s="7">
        <v>496</v>
      </c>
      <c r="T18" s="7">
        <v>411</v>
      </c>
      <c r="U18" s="7">
        <v>386</v>
      </c>
      <c r="V18" s="7">
        <v>372</v>
      </c>
      <c r="W18" s="7">
        <v>350</v>
      </c>
      <c r="X18" s="7">
        <v>322</v>
      </c>
      <c r="Y18" s="7">
        <v>367</v>
      </c>
      <c r="Z18" s="7">
        <v>281</v>
      </c>
      <c r="AA18" s="7">
        <v>222</v>
      </c>
      <c r="AB18" s="7">
        <v>192</v>
      </c>
      <c r="AC18" s="7">
        <v>175</v>
      </c>
      <c r="AD18" s="7">
        <v>178</v>
      </c>
      <c r="AE18" s="7">
        <v>155</v>
      </c>
      <c r="AF18" s="7">
        <v>145</v>
      </c>
      <c r="AG18" s="7">
        <v>145</v>
      </c>
      <c r="AH18" s="7">
        <v>146</v>
      </c>
      <c r="AI18" s="7">
        <v>156</v>
      </c>
      <c r="AJ18" s="7">
        <v>126</v>
      </c>
      <c r="AK18" s="7">
        <v>107</v>
      </c>
      <c r="AL18" s="7">
        <v>105</v>
      </c>
      <c r="AM18" s="7">
        <v>100</v>
      </c>
      <c r="AN18" s="7">
        <v>87</v>
      </c>
      <c r="AO18" s="7">
        <v>85</v>
      </c>
      <c r="BC18" s="21"/>
      <c r="BD18" s="21"/>
      <c r="BE18" s="21"/>
    </row>
    <row r="19" spans="1:57" x14ac:dyDescent="0.25">
      <c r="A19" s="21" t="s">
        <v>69</v>
      </c>
      <c r="B19" s="21"/>
      <c r="C19" s="21"/>
      <c r="D19" s="21"/>
      <c r="E19" s="21"/>
      <c r="F19" s="21"/>
      <c r="G19" s="21"/>
      <c r="N19" s="7">
        <v>11</v>
      </c>
      <c r="O19" s="7">
        <v>11</v>
      </c>
      <c r="P19" s="7">
        <v>9</v>
      </c>
      <c r="Q19" s="7">
        <v>10</v>
      </c>
      <c r="R19" s="7">
        <v>10</v>
      </c>
      <c r="S19" s="7">
        <v>9</v>
      </c>
      <c r="T19" s="7">
        <v>8</v>
      </c>
      <c r="U19" s="7">
        <v>8</v>
      </c>
      <c r="V19" s="7">
        <v>8</v>
      </c>
      <c r="W19" s="7">
        <v>7</v>
      </c>
      <c r="X19" s="7">
        <v>7</v>
      </c>
      <c r="Y19" s="7">
        <v>7</v>
      </c>
      <c r="Z19" s="7">
        <v>6</v>
      </c>
      <c r="AA19" s="7">
        <v>4</v>
      </c>
      <c r="AB19" s="7">
        <v>4</v>
      </c>
      <c r="AC19" s="7">
        <v>4</v>
      </c>
      <c r="AD19" s="7">
        <v>4</v>
      </c>
      <c r="AE19" s="7">
        <v>4</v>
      </c>
      <c r="AF19" s="7">
        <v>4</v>
      </c>
      <c r="AG19" s="7">
        <v>4</v>
      </c>
      <c r="AH19" s="7">
        <v>4</v>
      </c>
      <c r="AI19" s="7">
        <v>4</v>
      </c>
      <c r="AJ19" s="7">
        <v>4</v>
      </c>
      <c r="AK19" s="7">
        <v>4</v>
      </c>
      <c r="AL19" s="7">
        <v>2</v>
      </c>
      <c r="AM19" s="7">
        <v>4</v>
      </c>
      <c r="AN19" s="7">
        <v>-1</v>
      </c>
      <c r="AO19" s="7">
        <v>9</v>
      </c>
      <c r="BC19" s="21"/>
      <c r="BD19" s="21"/>
      <c r="BE19" s="21"/>
    </row>
    <row r="20" spans="1:57" x14ac:dyDescent="0.25">
      <c r="A20" s="21" t="s">
        <v>70</v>
      </c>
      <c r="B20" s="21"/>
      <c r="C20" s="21"/>
      <c r="D20" s="21"/>
      <c r="E20" s="21"/>
      <c r="F20" s="21"/>
      <c r="G20" s="21"/>
      <c r="N20" s="7">
        <v>1116</v>
      </c>
      <c r="O20" s="7">
        <v>1031</v>
      </c>
      <c r="P20" s="7">
        <v>941</v>
      </c>
      <c r="Q20" s="7">
        <v>783</v>
      </c>
      <c r="R20" s="7">
        <v>810</v>
      </c>
      <c r="S20" s="7">
        <v>731</v>
      </c>
      <c r="T20" s="7">
        <v>778</v>
      </c>
      <c r="U20" s="7">
        <v>671</v>
      </c>
      <c r="V20" s="7">
        <v>634</v>
      </c>
      <c r="W20" s="7">
        <v>556</v>
      </c>
      <c r="X20" s="7">
        <v>491</v>
      </c>
      <c r="Y20" s="7">
        <v>519</v>
      </c>
      <c r="Z20" s="7">
        <v>497</v>
      </c>
      <c r="AA20" s="7">
        <v>411</v>
      </c>
      <c r="AB20" s="7">
        <v>281</v>
      </c>
      <c r="AC20" s="7">
        <v>284</v>
      </c>
      <c r="AD20" s="7">
        <v>293</v>
      </c>
      <c r="AE20" s="7">
        <v>281</v>
      </c>
      <c r="AF20" s="7">
        <v>272</v>
      </c>
      <c r="AG20" s="7">
        <v>250</v>
      </c>
      <c r="AH20" s="7">
        <v>244</v>
      </c>
      <c r="AI20" s="7">
        <v>269</v>
      </c>
      <c r="AJ20" s="7">
        <v>295</v>
      </c>
      <c r="AK20" s="7">
        <v>252</v>
      </c>
      <c r="AL20" s="7">
        <v>176</v>
      </c>
      <c r="AM20" s="7">
        <v>144</v>
      </c>
      <c r="AN20" s="7">
        <v>144</v>
      </c>
      <c r="AO20" s="7">
        <v>121</v>
      </c>
      <c r="BC20" s="21"/>
      <c r="BD20" s="21"/>
      <c r="BE20" s="21"/>
    </row>
    <row r="21" spans="1:57" x14ac:dyDescent="0.25">
      <c r="A21" s="21" t="s">
        <v>71</v>
      </c>
      <c r="B21" s="21"/>
      <c r="C21" s="21"/>
      <c r="D21" s="21"/>
      <c r="E21" s="21"/>
      <c r="F21" s="21"/>
      <c r="G21" s="21"/>
      <c r="N21" s="7">
        <v>167</v>
      </c>
      <c r="O21" s="7">
        <v>168</v>
      </c>
      <c r="P21" s="7">
        <v>167</v>
      </c>
      <c r="Q21" s="7">
        <v>178</v>
      </c>
      <c r="R21" s="7">
        <v>176</v>
      </c>
      <c r="S21" s="7">
        <v>127</v>
      </c>
      <c r="T21" s="7">
        <v>175</v>
      </c>
      <c r="U21" s="7">
        <v>211</v>
      </c>
      <c r="V21" s="7">
        <v>181</v>
      </c>
      <c r="W21" s="7">
        <v>163</v>
      </c>
      <c r="X21" s="7">
        <v>123</v>
      </c>
      <c r="Y21" s="7">
        <v>117</v>
      </c>
      <c r="Z21" s="7">
        <v>117</v>
      </c>
      <c r="AA21" s="7">
        <v>98</v>
      </c>
      <c r="AB21" s="7">
        <v>58</v>
      </c>
      <c r="AC21" s="7">
        <v>63</v>
      </c>
      <c r="AD21" s="7">
        <v>53</v>
      </c>
      <c r="AE21" s="7">
        <v>79</v>
      </c>
      <c r="AF21" s="7">
        <v>66</v>
      </c>
      <c r="AG21" s="7">
        <v>59</v>
      </c>
      <c r="AH21" s="7">
        <v>63</v>
      </c>
      <c r="AI21" s="7">
        <v>73</v>
      </c>
      <c r="AJ21" s="7">
        <v>83</v>
      </c>
      <c r="AK21" s="7">
        <v>75</v>
      </c>
      <c r="AL21" s="7">
        <v>79</v>
      </c>
      <c r="AM21" s="7">
        <v>71</v>
      </c>
      <c r="AN21" s="7">
        <v>60</v>
      </c>
      <c r="AO21" s="7">
        <v>57</v>
      </c>
      <c r="BC21" s="21"/>
      <c r="BD21" s="21"/>
      <c r="BE21" s="21"/>
    </row>
    <row r="22" spans="1:57" s="16" customFormat="1" x14ac:dyDescent="0.25">
      <c r="A22" s="29" t="s">
        <v>72</v>
      </c>
      <c r="B22" s="29"/>
      <c r="C22" s="29"/>
      <c r="D22" s="29"/>
      <c r="E22" s="29"/>
      <c r="F22" s="29"/>
      <c r="G22" s="29"/>
      <c r="N22" s="16">
        <v>142</v>
      </c>
      <c r="O22" s="16">
        <v>121</v>
      </c>
      <c r="P22" s="16">
        <v>125</v>
      </c>
      <c r="Q22" s="16">
        <v>128</v>
      </c>
      <c r="R22" s="16">
        <v>108</v>
      </c>
      <c r="S22" s="16">
        <v>95</v>
      </c>
      <c r="T22" s="16">
        <v>75</v>
      </c>
      <c r="U22" s="16">
        <v>61</v>
      </c>
      <c r="V22" s="16">
        <v>81</v>
      </c>
      <c r="W22" s="16">
        <v>67</v>
      </c>
      <c r="X22" s="16">
        <v>58</v>
      </c>
      <c r="Y22" s="16">
        <v>46</v>
      </c>
      <c r="Z22" s="16">
        <v>27</v>
      </c>
      <c r="AA22" s="16">
        <v>16</v>
      </c>
      <c r="AB22" s="16">
        <v>23</v>
      </c>
      <c r="AC22" s="16">
        <v>13</v>
      </c>
      <c r="AD22" s="16">
        <v>14</v>
      </c>
      <c r="AE22" s="16">
        <v>16</v>
      </c>
      <c r="AF22" s="16">
        <v>14</v>
      </c>
      <c r="AG22" s="16">
        <v>12</v>
      </c>
      <c r="AH22" s="16">
        <v>15</v>
      </c>
      <c r="AI22" s="16">
        <v>11</v>
      </c>
      <c r="AJ22" s="16">
        <v>8</v>
      </c>
      <c r="AK22" s="16">
        <v>6</v>
      </c>
      <c r="AL22" s="16">
        <v>7</v>
      </c>
      <c r="AM22" s="16">
        <v>8</v>
      </c>
      <c r="AN22" s="16">
        <v>5</v>
      </c>
      <c r="AO22" s="16">
        <v>5</v>
      </c>
      <c r="BC22" s="29"/>
      <c r="BD22" s="29"/>
      <c r="BE22" s="29"/>
    </row>
    <row r="23" spans="1:57" s="16" customFormat="1" x14ac:dyDescent="0.25">
      <c r="A23" s="29"/>
      <c r="B23" s="29"/>
      <c r="C23" s="29"/>
      <c r="D23" s="29"/>
      <c r="E23" s="29"/>
      <c r="F23" s="29"/>
      <c r="G23" s="29"/>
      <c r="BC23" s="29"/>
      <c r="BD23" s="29"/>
      <c r="BE23" s="29"/>
    </row>
    <row r="24" spans="1:57" s="16" customFormat="1" x14ac:dyDescent="0.25">
      <c r="A24" s="30" t="s">
        <v>21</v>
      </c>
      <c r="B24" s="30"/>
      <c r="C24" s="30"/>
      <c r="D24" s="30"/>
      <c r="E24" s="30"/>
      <c r="F24" s="30"/>
      <c r="G24" s="30"/>
      <c r="BC24" s="30"/>
      <c r="BD24" s="30"/>
      <c r="BE24" s="30"/>
    </row>
    <row r="25" spans="1:57" x14ac:dyDescent="0.25">
      <c r="A25" s="7" t="s">
        <v>2</v>
      </c>
      <c r="N25" s="7">
        <f t="shared" ref="N25:T25" si="1">N26+N27+N28</f>
        <v>105</v>
      </c>
      <c r="O25" s="7">
        <f t="shared" si="1"/>
        <v>103.5</v>
      </c>
      <c r="P25" s="7">
        <f t="shared" si="1"/>
        <v>103.69999999999999</v>
      </c>
      <c r="Q25" s="7">
        <f t="shared" si="1"/>
        <v>104</v>
      </c>
      <c r="R25" s="7">
        <f t="shared" si="1"/>
        <v>100.8</v>
      </c>
      <c r="S25" s="7">
        <f t="shared" si="1"/>
        <v>102</v>
      </c>
      <c r="T25" s="7">
        <f t="shared" si="1"/>
        <v>96.699999999999989</v>
      </c>
      <c r="U25" s="10">
        <v>97.9</v>
      </c>
      <c r="V25" s="10">
        <v>110.5</v>
      </c>
      <c r="W25" s="10">
        <v>110.2</v>
      </c>
      <c r="X25" s="10">
        <v>113.9</v>
      </c>
      <c r="Y25" s="10">
        <v>144.1</v>
      </c>
      <c r="Z25" s="10">
        <v>140.80000000000001</v>
      </c>
      <c r="AA25" s="10">
        <v>145.69999999999999</v>
      </c>
      <c r="AB25" s="10">
        <v>75.3</v>
      </c>
      <c r="AC25" s="10">
        <v>68.7</v>
      </c>
      <c r="AD25" s="10">
        <v>70.8</v>
      </c>
      <c r="AE25" s="10">
        <v>47.4</v>
      </c>
      <c r="AF25" s="10">
        <v>51.4</v>
      </c>
      <c r="AG25" s="7">
        <v>51.1</v>
      </c>
      <c r="AH25" s="7">
        <v>42.6</v>
      </c>
      <c r="AI25" s="7">
        <v>46.7</v>
      </c>
      <c r="AJ25" s="10">
        <v>70</v>
      </c>
      <c r="AK25" s="7">
        <v>42.4</v>
      </c>
      <c r="AL25" s="7">
        <v>15.7</v>
      </c>
      <c r="AM25" s="7">
        <v>17.600000000000001</v>
      </c>
      <c r="AN25" s="10">
        <v>15</v>
      </c>
      <c r="AO25" s="2">
        <v>11.6</v>
      </c>
      <c r="AP25" s="2">
        <v>-15.5</v>
      </c>
      <c r="AQ25" s="2">
        <v>-14.6</v>
      </c>
      <c r="AR25" s="12">
        <v>-10</v>
      </c>
      <c r="AS25" s="2">
        <v>-7.5</v>
      </c>
      <c r="AT25" s="2">
        <v>-8.3000000000000007</v>
      </c>
      <c r="AU25" s="2">
        <v>-4.5</v>
      </c>
      <c r="AV25" s="2">
        <v>-3.9</v>
      </c>
      <c r="AW25" s="2">
        <v>-5.4</v>
      </c>
      <c r="AX25" s="2">
        <v>1.8</v>
      </c>
      <c r="AY25" s="2">
        <v>1.5</v>
      </c>
      <c r="AZ25" s="2">
        <v>-3.1</v>
      </c>
      <c r="BA25" s="2">
        <v>-5.3</v>
      </c>
      <c r="BB25" s="12">
        <v>1</v>
      </c>
    </row>
    <row r="26" spans="1:57" x14ac:dyDescent="0.25">
      <c r="A26" s="21" t="s">
        <v>22</v>
      </c>
      <c r="B26" s="21"/>
      <c r="C26" s="21"/>
      <c r="D26" s="21"/>
      <c r="E26" s="21"/>
      <c r="F26" s="21"/>
      <c r="G26" s="21"/>
      <c r="N26" s="7">
        <v>-6</v>
      </c>
      <c r="O26" s="7">
        <v>-9</v>
      </c>
      <c r="P26" s="7">
        <v>-9.1999999999999993</v>
      </c>
      <c r="Q26" s="10">
        <v>-3.6</v>
      </c>
      <c r="R26" s="10">
        <v>-9.9</v>
      </c>
      <c r="S26" s="10">
        <v>-13.2</v>
      </c>
      <c r="T26" s="10">
        <v>-10.6</v>
      </c>
      <c r="U26" s="10">
        <v>-8.9</v>
      </c>
      <c r="V26" s="10">
        <v>-10.4</v>
      </c>
      <c r="W26" s="10">
        <v>-5.6</v>
      </c>
      <c r="X26" s="10">
        <v>-8.3000000000000007</v>
      </c>
      <c r="Y26" s="10">
        <v>-7.2</v>
      </c>
      <c r="Z26" s="10">
        <v>-6</v>
      </c>
      <c r="AA26" s="10">
        <v>-12.9</v>
      </c>
      <c r="AB26" s="10">
        <v>-1.9</v>
      </c>
      <c r="AC26" s="10">
        <v>-3.8</v>
      </c>
      <c r="AD26" s="10">
        <v>-5.6</v>
      </c>
      <c r="AE26" s="10">
        <v>-4.9000000000000004</v>
      </c>
      <c r="AF26" s="10">
        <v>-1.4</v>
      </c>
      <c r="AG26" s="7">
        <v>-4.4000000000000004</v>
      </c>
      <c r="AH26" s="7">
        <v>-3.8</v>
      </c>
      <c r="AI26" s="7">
        <v>-4.4000000000000004</v>
      </c>
      <c r="AJ26" s="7">
        <v>-5.7</v>
      </c>
      <c r="AK26" s="7">
        <v>-5.0999999999999996</v>
      </c>
      <c r="AL26" s="7">
        <v>-3.9</v>
      </c>
      <c r="AM26" s="7">
        <v>-3.2</v>
      </c>
      <c r="AN26" s="7">
        <v>-2.2999999999999998</v>
      </c>
      <c r="AO26" s="2">
        <v>-1.8</v>
      </c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1"/>
      <c r="BD26" s="21"/>
      <c r="BE26" s="21"/>
    </row>
    <row r="27" spans="1:57" x14ac:dyDescent="0.25">
      <c r="A27" s="21" t="s">
        <v>23</v>
      </c>
      <c r="B27" s="21"/>
      <c r="C27" s="21"/>
      <c r="D27" s="21"/>
      <c r="E27" s="21"/>
      <c r="F27" s="21"/>
      <c r="G27" s="21"/>
      <c r="N27" s="7">
        <v>80.900000000000006</v>
      </c>
      <c r="O27" s="7">
        <v>76.8</v>
      </c>
      <c r="P27" s="7">
        <v>72.8</v>
      </c>
      <c r="Q27" s="10">
        <v>68.7</v>
      </c>
      <c r="R27" s="10">
        <v>64.599999999999994</v>
      </c>
      <c r="S27" s="10">
        <v>60.5</v>
      </c>
      <c r="T27" s="10">
        <v>56.5</v>
      </c>
      <c r="U27" s="10">
        <v>52.4</v>
      </c>
      <c r="V27" s="10">
        <v>52.4</v>
      </c>
      <c r="W27" s="10">
        <v>69.3</v>
      </c>
      <c r="X27" s="10">
        <v>55.2</v>
      </c>
      <c r="Y27" s="10">
        <v>63.7</v>
      </c>
      <c r="Z27" s="10">
        <v>66.2</v>
      </c>
      <c r="AA27" s="10">
        <v>69.2</v>
      </c>
      <c r="AB27" s="10">
        <v>48.4</v>
      </c>
      <c r="AC27" s="10">
        <v>49.8</v>
      </c>
      <c r="AD27" s="10">
        <v>51.5</v>
      </c>
      <c r="AE27" s="10">
        <v>36.9</v>
      </c>
      <c r="AF27" s="10">
        <v>38.200000000000003</v>
      </c>
      <c r="AG27" s="10">
        <v>40.700000000000003</v>
      </c>
      <c r="AH27" s="7">
        <v>34.200000000000003</v>
      </c>
      <c r="AI27" s="7">
        <v>37.6</v>
      </c>
      <c r="AJ27" s="7">
        <v>54.4</v>
      </c>
      <c r="AK27" s="7">
        <v>33.4</v>
      </c>
      <c r="AL27" s="7">
        <v>21.7</v>
      </c>
      <c r="AM27" s="7">
        <v>15.1</v>
      </c>
      <c r="AN27" s="7">
        <v>13.1</v>
      </c>
      <c r="AO27" s="2">
        <v>11</v>
      </c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1"/>
      <c r="BD27" s="21"/>
      <c r="BE27" s="21"/>
    </row>
    <row r="28" spans="1:57" x14ac:dyDescent="0.25">
      <c r="A28" s="21" t="s">
        <v>20</v>
      </c>
      <c r="B28" s="21"/>
      <c r="C28" s="21"/>
      <c r="D28" s="21"/>
      <c r="E28" s="21"/>
      <c r="F28" s="21"/>
      <c r="G28" s="21"/>
      <c r="N28" s="7">
        <v>30.1</v>
      </c>
      <c r="O28" s="7">
        <v>35.700000000000003</v>
      </c>
      <c r="P28" s="7">
        <v>40.1</v>
      </c>
      <c r="Q28" s="10">
        <v>38.9</v>
      </c>
      <c r="R28" s="10">
        <v>46.1</v>
      </c>
      <c r="S28" s="10">
        <v>54.7</v>
      </c>
      <c r="T28" s="10">
        <v>50.8</v>
      </c>
      <c r="U28" s="10">
        <v>54.4</v>
      </c>
      <c r="V28" s="10">
        <v>68.5</v>
      </c>
      <c r="W28" s="10">
        <v>46.5</v>
      </c>
      <c r="X28" s="10">
        <v>67</v>
      </c>
      <c r="Y28" s="10">
        <v>87.6</v>
      </c>
      <c r="Z28" s="10">
        <v>80.599999999999994</v>
      </c>
      <c r="AA28" s="10">
        <v>89.4</v>
      </c>
      <c r="AB28" s="10">
        <v>28.8</v>
      </c>
      <c r="AC28" s="10">
        <v>22.7</v>
      </c>
      <c r="AD28" s="10">
        <v>24.9</v>
      </c>
      <c r="AE28" s="10">
        <v>15.4</v>
      </c>
      <c r="AF28" s="10">
        <v>14.6</v>
      </c>
      <c r="AG28" s="7">
        <v>14.8</v>
      </c>
      <c r="AH28" s="7">
        <v>12.2</v>
      </c>
      <c r="AI28" s="7">
        <v>13.5</v>
      </c>
      <c r="AJ28" s="7">
        <v>21.3</v>
      </c>
      <c r="AK28" s="7">
        <v>14.1</v>
      </c>
      <c r="AL28" s="7">
        <v>-2.1</v>
      </c>
      <c r="AM28" s="7">
        <v>5.7</v>
      </c>
      <c r="AN28" s="7">
        <v>4.2</v>
      </c>
      <c r="AO28" s="2">
        <v>2.4</v>
      </c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1"/>
      <c r="BD28" s="21"/>
      <c r="BE28" s="21"/>
    </row>
    <row r="29" spans="1:57" x14ac:dyDescent="0.25">
      <c r="A29" s="21"/>
      <c r="B29" s="21"/>
      <c r="C29" s="21"/>
      <c r="D29" s="21"/>
      <c r="E29" s="21"/>
      <c r="F29" s="21"/>
      <c r="G29" s="21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1"/>
      <c r="BD29" s="21"/>
      <c r="BE29" s="21"/>
    </row>
    <row r="30" spans="1:57" x14ac:dyDescent="0.25">
      <c r="A30" s="19" t="s">
        <v>15</v>
      </c>
      <c r="B30" s="19"/>
      <c r="C30" s="19"/>
      <c r="D30" s="19"/>
      <c r="E30" s="19"/>
      <c r="F30" s="19"/>
      <c r="G30" s="19"/>
      <c r="N30" s="7">
        <f>N25+3164</f>
        <v>3269</v>
      </c>
      <c r="O30" s="7">
        <f>O25+2929</f>
        <v>3032.5</v>
      </c>
      <c r="P30" s="7">
        <f>P25+2628</f>
        <v>2731.7</v>
      </c>
      <c r="Q30" s="10">
        <v>2569.1999999999998</v>
      </c>
      <c r="R30" s="10">
        <v>2353.8000000000002</v>
      </c>
      <c r="S30" s="10">
        <v>2296.6999999999998</v>
      </c>
      <c r="T30" s="10">
        <v>2024.4</v>
      </c>
      <c r="U30" s="10">
        <v>1839.6</v>
      </c>
      <c r="V30" s="10">
        <v>1781.3</v>
      </c>
      <c r="W30" s="10">
        <v>1503.9</v>
      </c>
      <c r="X30" s="10">
        <v>1536.8</v>
      </c>
      <c r="Y30" s="10">
        <v>1463.4</v>
      </c>
      <c r="Z30" s="10">
        <v>1327.9</v>
      </c>
      <c r="AA30" s="10">
        <v>1124.4000000000001</v>
      </c>
      <c r="AB30" s="10">
        <v>787.4</v>
      </c>
      <c r="AC30" s="10">
        <v>790.1</v>
      </c>
      <c r="AD30" s="10">
        <v>763.3</v>
      </c>
      <c r="AE30" s="10">
        <v>720.8</v>
      </c>
      <c r="AF30" s="10">
        <v>696.3</v>
      </c>
      <c r="AG30" s="10">
        <v>636.9</v>
      </c>
      <c r="AH30" s="10">
        <v>632.9</v>
      </c>
      <c r="AI30" s="10">
        <v>633.6</v>
      </c>
      <c r="AJ30" s="10">
        <v>621.4</v>
      </c>
      <c r="AK30" s="10">
        <v>582.79999999999995</v>
      </c>
      <c r="AL30" s="10">
        <v>481.3</v>
      </c>
      <c r="AM30" s="10">
        <v>427.4</v>
      </c>
      <c r="AN30" s="10">
        <v>393.6</v>
      </c>
      <c r="AO30" s="10">
        <v>367.6</v>
      </c>
      <c r="AP30" s="10">
        <v>258.3</v>
      </c>
      <c r="AQ30" s="10">
        <v>245.8</v>
      </c>
      <c r="AR30" s="10">
        <v>201.7</v>
      </c>
      <c r="AS30" s="10">
        <v>190.4</v>
      </c>
      <c r="AT30" s="10">
        <v>163.9</v>
      </c>
      <c r="AU30" s="10">
        <v>132.1</v>
      </c>
      <c r="AV30" s="10">
        <v>95.6</v>
      </c>
      <c r="AW30" s="10">
        <v>91</v>
      </c>
      <c r="AX30" s="10">
        <v>95.9</v>
      </c>
      <c r="AY30" s="10">
        <v>85</v>
      </c>
      <c r="AZ30" s="10">
        <v>73.2</v>
      </c>
      <c r="BA30" s="10">
        <v>62.5</v>
      </c>
      <c r="BB30" s="10">
        <v>66.3</v>
      </c>
      <c r="BC30" s="19"/>
      <c r="BD30" s="19"/>
      <c r="BE30" s="19"/>
    </row>
    <row r="31" spans="1:57" x14ac:dyDescent="0.25">
      <c r="A31" s="19"/>
      <c r="B31" s="19"/>
      <c r="C31" s="19"/>
      <c r="D31" s="19"/>
      <c r="E31" s="19"/>
      <c r="F31" s="19"/>
      <c r="G31" s="1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9"/>
      <c r="BD31" s="19"/>
      <c r="BE31" s="19"/>
    </row>
    <row r="32" spans="1:57" x14ac:dyDescent="0.25">
      <c r="A32" s="19" t="s">
        <v>14</v>
      </c>
      <c r="B32" s="19"/>
      <c r="C32" s="19"/>
      <c r="D32" s="19"/>
      <c r="E32" s="19"/>
      <c r="F32" s="19"/>
      <c r="G32" s="19"/>
      <c r="N32" s="7">
        <v>-126.6</v>
      </c>
      <c r="O32" s="7">
        <v>-117.2</v>
      </c>
      <c r="P32" s="7">
        <v>-105.1</v>
      </c>
      <c r="Q32" s="10">
        <v>-92.8</v>
      </c>
      <c r="R32" s="10">
        <v>-87.4</v>
      </c>
      <c r="S32" s="10">
        <v>-87.8</v>
      </c>
      <c r="T32" s="10">
        <v>-77.099999999999994</v>
      </c>
      <c r="U32" s="10">
        <v>-69.900000000000006</v>
      </c>
      <c r="V32" s="10">
        <v>-67.099999999999994</v>
      </c>
      <c r="W32" s="10">
        <v>-63.7</v>
      </c>
      <c r="X32" s="10">
        <v>-56.9</v>
      </c>
      <c r="Y32" s="10">
        <v>-52.8</v>
      </c>
      <c r="Z32" s="10">
        <v>-47.5</v>
      </c>
      <c r="AA32" s="10">
        <v>-39.1</v>
      </c>
      <c r="AB32" s="10">
        <v>-28.5</v>
      </c>
      <c r="AC32" s="10">
        <v>-28.9</v>
      </c>
      <c r="AD32" s="10">
        <v>-27.7</v>
      </c>
      <c r="AE32" s="10">
        <v>-26.9</v>
      </c>
      <c r="AF32" s="10">
        <v>-25.8</v>
      </c>
      <c r="AG32" s="7">
        <v>-23.4</v>
      </c>
      <c r="AH32" s="7">
        <v>-23.6</v>
      </c>
      <c r="AI32" s="7">
        <v>-23.5</v>
      </c>
      <c r="AJ32" s="7">
        <v>-22.1</v>
      </c>
      <c r="AK32" s="7">
        <v>-21.6</v>
      </c>
      <c r="AL32" s="7">
        <v>-18.600000000000001</v>
      </c>
      <c r="AM32" s="7">
        <v>-16.399999999999999</v>
      </c>
      <c r="AN32" s="7">
        <v>-15.1</v>
      </c>
      <c r="AO32" s="7">
        <v>-14.2</v>
      </c>
      <c r="AP32" s="7">
        <v>-46.1</v>
      </c>
      <c r="AQ32" s="7">
        <v>-8.0999999999999943</v>
      </c>
      <c r="AR32" s="7">
        <v>-21.9</v>
      </c>
      <c r="AS32" s="7">
        <v>-13.6</v>
      </c>
      <c r="AT32" s="7">
        <v>-26.5</v>
      </c>
      <c r="AU32" s="7">
        <v>-2.5</v>
      </c>
      <c r="AV32" s="10">
        <v>3.7421052631579101</v>
      </c>
      <c r="AW32" s="10">
        <v>5.9696969696969546</v>
      </c>
      <c r="AX32" s="10">
        <v>-2.1068965517241338</v>
      </c>
      <c r="AY32" s="10">
        <v>-0.78947368421053454</v>
      </c>
      <c r="AZ32" s="10">
        <v>3.723076923076917</v>
      </c>
      <c r="BA32" s="10">
        <v>5.3832116788321258</v>
      </c>
      <c r="BB32" s="10">
        <v>-1.0222222222222115</v>
      </c>
      <c r="BC32" s="19"/>
      <c r="BD32" s="19"/>
      <c r="BE32" s="19"/>
    </row>
    <row r="33" spans="1:57" x14ac:dyDescent="0.25">
      <c r="A33" s="19"/>
      <c r="B33" s="19"/>
      <c r="C33" s="19"/>
      <c r="D33" s="19"/>
      <c r="E33" s="19"/>
      <c r="F33" s="19"/>
      <c r="G33" s="19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V33" s="10"/>
      <c r="AW33" s="10"/>
      <c r="AX33" s="10"/>
      <c r="AY33" s="10"/>
      <c r="AZ33" s="10"/>
      <c r="BA33" s="10"/>
      <c r="BB33" s="10"/>
      <c r="BC33" s="19"/>
      <c r="BD33" s="19"/>
      <c r="BE33" s="19"/>
    </row>
    <row r="34" spans="1:57" x14ac:dyDescent="0.25">
      <c r="A34" s="19" t="s">
        <v>13</v>
      </c>
      <c r="B34" s="19"/>
      <c r="C34" s="19"/>
      <c r="D34" s="19"/>
      <c r="E34" s="19"/>
      <c r="F34" s="19"/>
      <c r="G34" s="19"/>
      <c r="N34" s="7">
        <f>N30+N32</f>
        <v>3142.4</v>
      </c>
      <c r="O34" s="7">
        <f>O30+O32</f>
        <v>2915.3</v>
      </c>
      <c r="P34" s="7">
        <f>P30+P32</f>
        <v>2626.6</v>
      </c>
      <c r="Q34" s="10">
        <v>2470.6</v>
      </c>
      <c r="R34" s="10">
        <v>2263.6999999999998</v>
      </c>
      <c r="S34" s="10">
        <v>2208.9</v>
      </c>
      <c r="T34" s="10">
        <v>1947.3</v>
      </c>
      <c r="U34" s="10">
        <v>1769.9</v>
      </c>
      <c r="V34" s="10">
        <v>1714.5</v>
      </c>
      <c r="W34" s="10">
        <v>1440.2</v>
      </c>
      <c r="X34" s="10">
        <v>1479.9</v>
      </c>
      <c r="Y34" s="10">
        <v>1410.6</v>
      </c>
      <c r="Z34" s="10">
        <v>1280.4000000000001</v>
      </c>
      <c r="AA34" s="10">
        <v>1085.3</v>
      </c>
      <c r="AB34" s="10">
        <v>758.9</v>
      </c>
      <c r="AC34" s="10">
        <v>761.2</v>
      </c>
      <c r="AD34" s="10">
        <v>735.6</v>
      </c>
      <c r="AE34" s="10">
        <v>693.9</v>
      </c>
      <c r="AF34" s="10">
        <v>670.5</v>
      </c>
      <c r="AG34" s="10">
        <v>613.5</v>
      </c>
      <c r="AH34" s="10">
        <v>609.29999999999995</v>
      </c>
      <c r="AI34" s="10">
        <v>610.1</v>
      </c>
      <c r="AJ34" s="10">
        <v>599.29999999999995</v>
      </c>
      <c r="AK34" s="10">
        <v>561.20000000000005</v>
      </c>
      <c r="AL34" s="10">
        <v>462.7</v>
      </c>
      <c r="AM34" s="10">
        <v>411</v>
      </c>
      <c r="AN34" s="10">
        <v>378.5</v>
      </c>
      <c r="AO34" s="10">
        <v>353.4</v>
      </c>
      <c r="AP34" s="10">
        <v>212.2</v>
      </c>
      <c r="AQ34" s="10">
        <v>237.7</v>
      </c>
      <c r="AR34" s="10">
        <v>179.8</v>
      </c>
      <c r="AS34" s="10">
        <v>176.8</v>
      </c>
      <c r="AT34" s="10">
        <v>137.4</v>
      </c>
      <c r="AU34" s="10">
        <v>129.6</v>
      </c>
      <c r="AV34" s="10">
        <v>99.342105263157904</v>
      </c>
      <c r="AW34" s="10">
        <v>96.969696969696955</v>
      </c>
      <c r="AX34" s="10">
        <v>93.793103448275858</v>
      </c>
      <c r="AY34" s="10">
        <v>84.210526315789465</v>
      </c>
      <c r="AZ34" s="10">
        <v>76.92307692307692</v>
      </c>
      <c r="BA34" s="10">
        <v>67.883211678832126</v>
      </c>
      <c r="BB34" s="10">
        <v>65.277777777777786</v>
      </c>
      <c r="BC34" s="19"/>
      <c r="BD34" s="19"/>
      <c r="BE34" s="19"/>
    </row>
    <row r="35" spans="1:57" x14ac:dyDescent="0.25">
      <c r="A35" s="19"/>
      <c r="B35" s="19"/>
      <c r="C35" s="19"/>
      <c r="D35" s="19"/>
      <c r="E35" s="19"/>
      <c r="F35" s="19"/>
      <c r="G35" s="19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9"/>
      <c r="BD35" s="19"/>
      <c r="BE35" s="19"/>
    </row>
    <row r="36" spans="1:57" x14ac:dyDescent="0.25">
      <c r="A36" s="20" t="s">
        <v>24</v>
      </c>
      <c r="B36" s="20"/>
      <c r="C36" s="20"/>
      <c r="D36" s="20"/>
      <c r="E36" s="20"/>
      <c r="F36" s="20"/>
      <c r="G36" s="2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20"/>
      <c r="BD36" s="20"/>
      <c r="BE36" s="20"/>
    </row>
    <row r="37" spans="1:57" x14ac:dyDescent="0.25">
      <c r="A37" s="21" t="s">
        <v>25</v>
      </c>
      <c r="B37" s="21"/>
      <c r="C37" s="21"/>
      <c r="D37" s="21"/>
      <c r="E37" s="21"/>
      <c r="F37" s="21"/>
      <c r="G37" s="21"/>
      <c r="H37" s="7">
        <v>4518.08</v>
      </c>
      <c r="I37" s="7">
        <v>4256.6099999999997</v>
      </c>
      <c r="J37" s="7">
        <v>3995.07</v>
      </c>
      <c r="K37" s="7">
        <v>3619.4</v>
      </c>
      <c r="L37" s="7">
        <v>3366.68</v>
      </c>
      <c r="Q37" s="12">
        <v>2010.9</v>
      </c>
      <c r="R37" s="12">
        <v>1910.6</v>
      </c>
      <c r="S37" s="12">
        <v>1756</v>
      </c>
      <c r="T37" s="12">
        <v>1691.2</v>
      </c>
      <c r="U37" s="12">
        <v>1555.7</v>
      </c>
      <c r="V37" s="12">
        <v>1504</v>
      </c>
      <c r="W37" s="12">
        <v>1388.7</v>
      </c>
      <c r="X37" s="12">
        <v>1222.2</v>
      </c>
      <c r="Y37" s="12">
        <v>1266.0999999999999</v>
      </c>
      <c r="Z37" s="12">
        <v>1132.9000000000001</v>
      </c>
      <c r="AA37" s="12">
        <v>936.2</v>
      </c>
      <c r="AB37" s="12">
        <v>685.3</v>
      </c>
      <c r="AC37" s="12">
        <v>678.2</v>
      </c>
      <c r="AD37" s="12">
        <v>662.2</v>
      </c>
      <c r="AE37" s="12">
        <v>632</v>
      </c>
      <c r="AF37" s="10">
        <v>596.20000000000005</v>
      </c>
      <c r="AG37" s="10">
        <v>563.5</v>
      </c>
      <c r="AH37" s="10">
        <v>552.70000000000005</v>
      </c>
      <c r="AI37" s="10">
        <v>600</v>
      </c>
      <c r="AJ37" s="10">
        <v>594.29999999999995</v>
      </c>
      <c r="AK37" s="10">
        <v>513.1</v>
      </c>
      <c r="AL37" s="10">
        <v>439.2</v>
      </c>
      <c r="AM37" s="10">
        <v>385.2</v>
      </c>
      <c r="AN37" s="10">
        <v>358.8</v>
      </c>
      <c r="AO37" s="10">
        <v>326.8</v>
      </c>
      <c r="AP37" s="10">
        <v>255.8</v>
      </c>
      <c r="AQ37" s="10">
        <v>222.5</v>
      </c>
      <c r="AR37" s="10">
        <v>197</v>
      </c>
      <c r="AS37" s="10">
        <v>165.8</v>
      </c>
      <c r="AT37" s="10">
        <v>156.5</v>
      </c>
      <c r="AU37" s="10">
        <v>131.6</v>
      </c>
      <c r="AV37" s="10">
        <v>105.5</v>
      </c>
      <c r="AW37" s="10">
        <v>94.8</v>
      </c>
      <c r="AX37" s="10">
        <v>75.3</v>
      </c>
      <c r="AY37" s="10">
        <v>72.599999999999994</v>
      </c>
      <c r="AZ37" s="10">
        <v>64.7</v>
      </c>
      <c r="BA37" s="10">
        <v>61.6</v>
      </c>
      <c r="BB37" s="10">
        <v>62.4</v>
      </c>
      <c r="BC37" s="21"/>
      <c r="BD37" s="21"/>
      <c r="BE37" s="21"/>
    </row>
    <row r="38" spans="1:57" x14ac:dyDescent="0.25">
      <c r="A38" s="21" t="s">
        <v>27</v>
      </c>
      <c r="B38" s="21"/>
      <c r="C38" s="21"/>
      <c r="D38" s="21"/>
      <c r="E38" s="21"/>
      <c r="F38" s="21"/>
      <c r="G38" s="21"/>
      <c r="H38" s="7">
        <v>806.71</v>
      </c>
      <c r="I38" s="7">
        <v>711.38</v>
      </c>
      <c r="J38" s="7">
        <v>615.36</v>
      </c>
      <c r="K38" s="7">
        <v>534.59</v>
      </c>
      <c r="L38" s="7">
        <v>467.4</v>
      </c>
      <c r="Q38" s="7">
        <v>1726.7</v>
      </c>
      <c r="R38" s="7">
        <v>1638.1</v>
      </c>
      <c r="S38" s="7">
        <v>1494.9</v>
      </c>
      <c r="T38" s="7">
        <v>1441.1</v>
      </c>
      <c r="U38" s="12">
        <v>1333</v>
      </c>
      <c r="V38" s="2">
        <v>1271.5</v>
      </c>
      <c r="W38" s="2">
        <v>1138.9000000000001</v>
      </c>
      <c r="X38" s="2">
        <v>1000.6</v>
      </c>
      <c r="Y38" s="2">
        <v>1055.5999999999999</v>
      </c>
      <c r="Z38" s="12">
        <v>928.5</v>
      </c>
      <c r="AA38" s="12">
        <v>751.1</v>
      </c>
      <c r="AB38" s="12">
        <v>558.6</v>
      </c>
      <c r="AC38" s="12">
        <v>540.1</v>
      </c>
      <c r="AD38" s="12">
        <v>542</v>
      </c>
      <c r="AE38" s="2">
        <v>535.1</v>
      </c>
      <c r="AF38" s="12">
        <v>501</v>
      </c>
      <c r="AG38" s="12">
        <v>470.8</v>
      </c>
      <c r="AH38" s="12">
        <v>471.2</v>
      </c>
      <c r="AI38" s="12">
        <v>513</v>
      </c>
      <c r="AJ38" s="12">
        <v>515.6</v>
      </c>
      <c r="AK38" s="12">
        <v>444</v>
      </c>
      <c r="AL38" s="12">
        <v>370</v>
      </c>
      <c r="AM38" s="12">
        <v>327</v>
      </c>
      <c r="AN38" s="12">
        <v>304.8</v>
      </c>
      <c r="AO38" s="12">
        <v>277.5</v>
      </c>
      <c r="AP38" s="10">
        <v>273.97260273972609</v>
      </c>
      <c r="AQ38" s="10">
        <v>260.16260162601623</v>
      </c>
      <c r="AR38" s="10">
        <v>211.56462585034018</v>
      </c>
      <c r="AS38" s="10">
        <v>197.71428571428572</v>
      </c>
      <c r="AT38" s="10">
        <v>171.91780821917811</v>
      </c>
      <c r="AU38" s="10">
        <v>136.45833333333331</v>
      </c>
      <c r="AV38" s="10">
        <v>99.342105263157904</v>
      </c>
      <c r="AW38" s="10">
        <v>96.969696969696955</v>
      </c>
      <c r="AX38" s="10">
        <v>93.793103448275858</v>
      </c>
      <c r="AY38" s="10">
        <v>84.210526315789465</v>
      </c>
      <c r="AZ38" s="10">
        <v>76.92307692307692</v>
      </c>
      <c r="BA38" s="10">
        <v>67.883211678832126</v>
      </c>
      <c r="BB38" s="10">
        <v>65.277777777777786</v>
      </c>
      <c r="BC38" s="21"/>
      <c r="BD38" s="21"/>
      <c r="BE38" s="21"/>
    </row>
    <row r="39" spans="1:57" x14ac:dyDescent="0.25">
      <c r="A39" s="21" t="s">
        <v>26</v>
      </c>
      <c r="B39" s="21"/>
      <c r="C39" s="21"/>
      <c r="D39" s="21"/>
      <c r="E39" s="21"/>
      <c r="F39" s="21"/>
      <c r="G39" s="21"/>
      <c r="H39" s="7">
        <v>652.62</v>
      </c>
      <c r="I39" s="7">
        <v>586.36</v>
      </c>
      <c r="J39" s="7">
        <v>510.46</v>
      </c>
      <c r="K39" s="7">
        <v>451.33</v>
      </c>
      <c r="L39" s="7">
        <v>400.93</v>
      </c>
      <c r="Q39" s="7">
        <v>284.2</v>
      </c>
      <c r="R39" s="7">
        <v>272.5</v>
      </c>
      <c r="S39" s="7">
        <v>261.10000000000002</v>
      </c>
      <c r="T39" s="7">
        <v>250.1</v>
      </c>
      <c r="U39" s="12">
        <v>222.7</v>
      </c>
      <c r="V39" s="2">
        <v>232.5</v>
      </c>
      <c r="W39" s="2">
        <v>249.8</v>
      </c>
      <c r="X39" s="2">
        <v>221.6</v>
      </c>
      <c r="Y39" s="2">
        <v>210.5</v>
      </c>
      <c r="Z39" s="12">
        <v>204.4</v>
      </c>
      <c r="AA39" s="12">
        <v>185.1</v>
      </c>
      <c r="AB39" s="12">
        <v>126.7</v>
      </c>
      <c r="AC39" s="12">
        <v>138.1</v>
      </c>
      <c r="AD39" s="12">
        <v>120.2</v>
      </c>
      <c r="AE39" s="2">
        <v>96.9</v>
      </c>
      <c r="AF39" s="10">
        <v>95.2</v>
      </c>
      <c r="AG39" s="10">
        <v>92.7</v>
      </c>
      <c r="AH39" s="10">
        <v>81.500000000000057</v>
      </c>
      <c r="AI39" s="10">
        <v>87</v>
      </c>
      <c r="AJ39" s="10">
        <v>78.699999999999932</v>
      </c>
      <c r="AK39" s="10">
        <v>69.099999999999994</v>
      </c>
      <c r="AL39" s="10">
        <v>69.2</v>
      </c>
      <c r="AM39" s="10">
        <v>58.2</v>
      </c>
      <c r="AN39" s="10">
        <v>54</v>
      </c>
      <c r="AO39" s="10">
        <v>49.3</v>
      </c>
      <c r="AP39" s="10">
        <v>-18.172602739726074</v>
      </c>
      <c r="AQ39" s="10">
        <v>-37.662601626016226</v>
      </c>
      <c r="AR39" s="10">
        <v>-14.564625850340178</v>
      </c>
      <c r="AS39" s="10">
        <v>-31.914285714285711</v>
      </c>
      <c r="AT39" s="10">
        <v>-15.417808219178113</v>
      </c>
      <c r="AU39" s="10">
        <v>-4.8583333333333201</v>
      </c>
      <c r="AV39" s="10">
        <v>6.1578947368420955</v>
      </c>
      <c r="AW39" s="10">
        <v>-2.1696969696969575</v>
      </c>
      <c r="AX39" s="10">
        <v>-18.493103448275861</v>
      </c>
      <c r="AY39" s="10">
        <v>-11.610526315789471</v>
      </c>
      <c r="AZ39" s="10">
        <v>-12.223076923076917</v>
      </c>
      <c r="BA39" s="10">
        <v>-6.2832116788321244</v>
      </c>
      <c r="BB39" s="10">
        <v>-2.8777777777777871</v>
      </c>
      <c r="BC39" s="21"/>
      <c r="BD39" s="21"/>
      <c r="BE39" s="21"/>
    </row>
    <row r="40" spans="1:57" x14ac:dyDescent="0.25">
      <c r="A40" s="21"/>
      <c r="B40" s="21"/>
      <c r="C40" s="21"/>
      <c r="D40" s="21"/>
      <c r="E40" s="21"/>
      <c r="F40" s="21"/>
      <c r="G40" s="21"/>
      <c r="U40" s="12"/>
      <c r="V40" s="2"/>
      <c r="W40" s="2"/>
      <c r="X40" s="2"/>
      <c r="Y40" s="2"/>
      <c r="Z40" s="12"/>
      <c r="AA40" s="12"/>
      <c r="AB40" s="12"/>
      <c r="AC40" s="12"/>
      <c r="AD40" s="12"/>
      <c r="AE40" s="2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21"/>
      <c r="BD40" s="21"/>
      <c r="BE40" s="21"/>
    </row>
    <row r="41" spans="1:57" x14ac:dyDescent="0.25">
      <c r="A41" s="7" t="s">
        <v>75</v>
      </c>
      <c r="Q41" s="10">
        <v>459.7</v>
      </c>
      <c r="R41" s="10">
        <v>353.1</v>
      </c>
      <c r="S41" s="10">
        <v>452.9</v>
      </c>
      <c r="T41" s="10">
        <v>256.10000000000002</v>
      </c>
      <c r="U41" s="10">
        <v>214.2</v>
      </c>
      <c r="V41" s="10">
        <v>210.5</v>
      </c>
      <c r="W41" s="10">
        <v>51.5</v>
      </c>
      <c r="X41" s="10">
        <v>257.7</v>
      </c>
      <c r="Y41" s="10">
        <v>144.5</v>
      </c>
      <c r="Z41" s="10">
        <v>147.5</v>
      </c>
      <c r="AA41" s="10">
        <v>149.1</v>
      </c>
      <c r="AB41" s="10">
        <v>73.599999999999909</v>
      </c>
      <c r="AC41" s="10">
        <v>83</v>
      </c>
      <c r="AD41" s="10">
        <v>73.399999999999864</v>
      </c>
      <c r="AE41" s="10">
        <v>61.9</v>
      </c>
      <c r="AF41" s="10">
        <v>74.3</v>
      </c>
      <c r="AG41" s="10">
        <v>50</v>
      </c>
      <c r="AH41" s="10">
        <v>56.599999999999909</v>
      </c>
      <c r="AI41" s="10">
        <v>10.1</v>
      </c>
      <c r="AJ41" s="10">
        <v>5</v>
      </c>
      <c r="AK41" s="10">
        <v>48.099999999999909</v>
      </c>
      <c r="AL41" s="10">
        <v>23.5</v>
      </c>
      <c r="AM41" s="10">
        <v>25.800000000000068</v>
      </c>
      <c r="AN41" s="10">
        <v>19.7</v>
      </c>
      <c r="AO41" s="10">
        <v>26.6</v>
      </c>
      <c r="AP41" s="10">
        <v>-43.6</v>
      </c>
      <c r="AQ41" s="10">
        <v>15.2</v>
      </c>
      <c r="AR41" s="10">
        <v>-17.2</v>
      </c>
      <c r="AS41" s="10">
        <v>11</v>
      </c>
      <c r="AT41" s="10">
        <v>-19.100000000000001</v>
      </c>
      <c r="AU41" s="10">
        <v>-2</v>
      </c>
      <c r="AV41" s="10">
        <v>-6.1578947368420955</v>
      </c>
      <c r="AW41" s="10">
        <v>2.1696969696969575</v>
      </c>
      <c r="AX41" s="10">
        <v>18.493103448275861</v>
      </c>
      <c r="AY41" s="10">
        <v>11.610526315789471</v>
      </c>
      <c r="AZ41" s="10">
        <v>12.223076923076917</v>
      </c>
      <c r="BA41" s="10">
        <v>6.2832116788321244</v>
      </c>
      <c r="BB41" s="10">
        <v>2.8777777777777871</v>
      </c>
    </row>
    <row r="42" spans="1:57" x14ac:dyDescent="0.25"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1:57" x14ac:dyDescent="0.25">
      <c r="A43" s="8" t="s">
        <v>4</v>
      </c>
      <c r="B43" s="128"/>
      <c r="C43" s="128"/>
      <c r="D43" s="128"/>
      <c r="E43" s="128"/>
      <c r="F43" s="128"/>
      <c r="G43" s="128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8"/>
      <c r="BD43" s="8"/>
      <c r="BE43" s="8"/>
    </row>
    <row r="44" spans="1:57" x14ac:dyDescent="0.25">
      <c r="A44" s="21" t="s">
        <v>25</v>
      </c>
      <c r="B44" s="21"/>
      <c r="C44" s="21"/>
      <c r="D44" s="21"/>
      <c r="E44" s="21"/>
      <c r="F44" s="21"/>
      <c r="G44" s="21"/>
      <c r="H44" s="7">
        <v>1459.33</v>
      </c>
      <c r="I44" s="7">
        <v>1297.74</v>
      </c>
      <c r="J44" s="7">
        <v>1125.81</v>
      </c>
      <c r="K44" s="7">
        <v>985.93</v>
      </c>
      <c r="L44" s="7">
        <v>868.33</v>
      </c>
      <c r="Q44" s="7">
        <v>464.1</v>
      </c>
      <c r="R44" s="7">
        <v>451.6</v>
      </c>
      <c r="S44" s="7">
        <v>438.3</v>
      </c>
      <c r="T44" s="7">
        <v>419.8</v>
      </c>
      <c r="U44" s="10">
        <v>356.4</v>
      </c>
      <c r="V44" s="10">
        <v>313</v>
      </c>
      <c r="W44" s="10">
        <v>305.39999999999998</v>
      </c>
      <c r="X44" s="10">
        <v>348.1</v>
      </c>
      <c r="Y44" s="10">
        <v>317.10000000000002</v>
      </c>
      <c r="Z44" s="10">
        <v>300.2</v>
      </c>
      <c r="AA44" s="10">
        <v>249.7</v>
      </c>
      <c r="AB44" s="10">
        <v>144.69999999999999</v>
      </c>
      <c r="AC44" s="10">
        <v>143.5</v>
      </c>
      <c r="AD44" s="10">
        <v>141.9</v>
      </c>
      <c r="AE44" s="10">
        <v>128.19999999999999</v>
      </c>
      <c r="AF44" s="10">
        <v>132.69999999999999</v>
      </c>
      <c r="AG44" s="10">
        <v>116.9</v>
      </c>
      <c r="AH44" s="10">
        <v>121.4</v>
      </c>
      <c r="AI44" s="10">
        <v>122.2</v>
      </c>
      <c r="AJ44" s="10">
        <v>90.8</v>
      </c>
      <c r="AK44" s="10">
        <v>69.8</v>
      </c>
      <c r="AL44" s="10">
        <v>90.7</v>
      </c>
      <c r="AM44" s="10">
        <v>79.7</v>
      </c>
      <c r="AN44" s="10">
        <v>79.2</v>
      </c>
      <c r="AO44" s="10">
        <v>70.599999999999994</v>
      </c>
      <c r="AP44" s="10">
        <v>106.1</v>
      </c>
      <c r="AQ44" s="10">
        <v>72.099999999999994</v>
      </c>
      <c r="AR44" s="10">
        <v>53</v>
      </c>
      <c r="AS44" s="10">
        <v>48.2</v>
      </c>
      <c r="AT44" s="10">
        <v>51.6</v>
      </c>
      <c r="AU44" s="10">
        <v>28.7</v>
      </c>
      <c r="AV44" s="10">
        <v>11.35789473684209</v>
      </c>
      <c r="AW44" s="10">
        <v>3.630303030303045</v>
      </c>
      <c r="AX44" s="10">
        <v>15.706896551724133</v>
      </c>
      <c r="AY44" s="10">
        <v>10.389473684210534</v>
      </c>
      <c r="AZ44" s="10">
        <v>4.276923076923083</v>
      </c>
      <c r="BA44" s="10">
        <v>3.9167883211678749</v>
      </c>
      <c r="BB44" s="10">
        <v>10.422222222222212</v>
      </c>
      <c r="BC44" s="21"/>
      <c r="BD44" s="21"/>
      <c r="BE44" s="21"/>
    </row>
    <row r="45" spans="1:57" x14ac:dyDescent="0.25">
      <c r="A45" s="21" t="s">
        <v>3</v>
      </c>
      <c r="B45" s="21"/>
      <c r="C45" s="21"/>
      <c r="D45" s="21"/>
      <c r="E45" s="21"/>
      <c r="F45" s="21"/>
      <c r="G45" s="21"/>
      <c r="H45" s="7">
        <f>806.71*100/1459.33</f>
        <v>55.279477568473204</v>
      </c>
      <c r="I45" s="7">
        <f>711.38*100/1297.74</f>
        <v>54.81683542157905</v>
      </c>
      <c r="J45" s="7">
        <f>615.36*100/1125.81</f>
        <v>54.659311962053991</v>
      </c>
      <c r="K45" s="7">
        <f>534.59*100/985.93</f>
        <v>54.221902163439594</v>
      </c>
      <c r="L45" s="7">
        <f>467.4*100/868.33</f>
        <v>53.827461909642643</v>
      </c>
      <c r="Q45" s="18" t="s">
        <v>1</v>
      </c>
      <c r="R45" s="9">
        <v>0.78105914837625323</v>
      </c>
      <c r="S45" s="9">
        <v>0.72500901601132128</v>
      </c>
      <c r="T45" s="9">
        <v>0.68010705418222539</v>
      </c>
      <c r="U45" s="9">
        <v>0.71911248266048233</v>
      </c>
      <c r="V45" s="9">
        <v>0.72849046883049984</v>
      </c>
      <c r="W45" s="9">
        <v>0.71879141266896363</v>
      </c>
      <c r="X45" s="9">
        <v>0.7065217391304347</v>
      </c>
      <c r="Y45" s="9">
        <v>0.69089759797724404</v>
      </c>
      <c r="Z45" s="9">
        <v>0.71061415220293722</v>
      </c>
      <c r="AA45" s="9">
        <v>0.73113964686998389</v>
      </c>
      <c r="AB45" s="9">
        <v>0.71941948859709748</v>
      </c>
      <c r="AC45" s="9">
        <v>0.71050800278357695</v>
      </c>
      <c r="AD45" s="9">
        <v>0.69133192389006337</v>
      </c>
      <c r="AE45" s="9">
        <v>0.72174590802805916</v>
      </c>
      <c r="AF45" s="9">
        <v>0.69706103993971369</v>
      </c>
      <c r="AG45" s="9">
        <v>0.64841745081266033</v>
      </c>
      <c r="AH45" s="9">
        <v>0.65238879736408562</v>
      </c>
      <c r="AI45" s="9">
        <v>0.59819967266775775</v>
      </c>
      <c r="AJ45" s="9">
        <v>0.64537444933920707</v>
      </c>
      <c r="AK45" s="9">
        <v>0.5515759312320917</v>
      </c>
      <c r="AL45" s="9">
        <v>0.65270121278941562</v>
      </c>
      <c r="AM45" s="9">
        <v>0.53450439146800499</v>
      </c>
      <c r="AN45" s="9">
        <v>0.55303030303030298</v>
      </c>
      <c r="AO45" s="9">
        <v>0.57932011331444766</v>
      </c>
      <c r="AP45" s="9">
        <v>0.80961357210179086</v>
      </c>
      <c r="AQ45" s="9">
        <v>0.78779472954230234</v>
      </c>
      <c r="AR45" s="9">
        <v>0.73773584905660383</v>
      </c>
      <c r="AS45" s="9">
        <v>0.65975103734439833</v>
      </c>
      <c r="AT45" s="9">
        <v>0.73449612403100772</v>
      </c>
      <c r="AU45" s="9">
        <v>0.7804878048780487</v>
      </c>
      <c r="AV45" s="9">
        <v>0.67283950617283961</v>
      </c>
      <c r="BC45" s="21"/>
      <c r="BD45" s="21"/>
      <c r="BE45" s="21"/>
    </row>
    <row r="46" spans="1:57" x14ac:dyDescent="0.25">
      <c r="A46" s="21"/>
      <c r="B46" s="21"/>
      <c r="C46" s="21"/>
      <c r="D46" s="21"/>
      <c r="E46" s="21"/>
      <c r="F46" s="21"/>
      <c r="G46" s="21"/>
      <c r="Q46" s="18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BC46" s="21"/>
      <c r="BD46" s="21"/>
      <c r="BE46" s="21"/>
    </row>
    <row r="47" spans="1:57" x14ac:dyDescent="0.25">
      <c r="A47" s="7" t="s">
        <v>76</v>
      </c>
      <c r="H47" s="7">
        <v>1463.16</v>
      </c>
      <c r="I47" s="7">
        <v>1322.72</v>
      </c>
      <c r="J47" s="7">
        <v>1292.5</v>
      </c>
      <c r="K47" s="7">
        <v>1127.02</v>
      </c>
      <c r="L47" s="7">
        <v>899.21</v>
      </c>
      <c r="Q47" s="10">
        <v>365.5</v>
      </c>
      <c r="R47" s="10">
        <v>361.5</v>
      </c>
      <c r="S47" s="10">
        <v>350.5</v>
      </c>
      <c r="T47" s="10">
        <v>342.7</v>
      </c>
      <c r="U47" s="10">
        <v>286.7</v>
      </c>
      <c r="V47" s="10">
        <v>246.2</v>
      </c>
      <c r="W47" s="10">
        <v>241.7</v>
      </c>
      <c r="X47" s="10">
        <v>291.2</v>
      </c>
      <c r="Y47" s="10">
        <v>264.3</v>
      </c>
      <c r="Z47" s="10">
        <v>252.7</v>
      </c>
      <c r="AA47" s="10">
        <v>210.6</v>
      </c>
      <c r="AB47" s="10">
        <v>116.2</v>
      </c>
      <c r="AC47" s="10">
        <v>114.6</v>
      </c>
      <c r="AD47" s="10">
        <v>114.2</v>
      </c>
      <c r="AE47" s="10">
        <v>101.3</v>
      </c>
      <c r="AF47" s="10">
        <v>106.9</v>
      </c>
      <c r="AG47" s="10">
        <v>93.5</v>
      </c>
      <c r="AH47" s="10">
        <v>97.8</v>
      </c>
      <c r="AI47" s="10">
        <v>98.7</v>
      </c>
      <c r="AJ47" s="10">
        <v>68.7</v>
      </c>
      <c r="AK47" s="10">
        <v>48.2</v>
      </c>
      <c r="AL47" s="10">
        <v>72.099999999999994</v>
      </c>
      <c r="AM47" s="10">
        <v>63.3</v>
      </c>
      <c r="AN47" s="10">
        <v>64.099999999999994</v>
      </c>
      <c r="AO47" s="10">
        <v>56.4</v>
      </c>
      <c r="AP47" s="10">
        <v>60</v>
      </c>
      <c r="AQ47" s="10">
        <v>64</v>
      </c>
      <c r="AR47" s="10">
        <v>31.1</v>
      </c>
      <c r="AS47" s="10">
        <v>34.6</v>
      </c>
      <c r="AT47" s="10">
        <v>25.1</v>
      </c>
      <c r="AU47" s="10">
        <v>26.2</v>
      </c>
      <c r="AV47" s="10">
        <v>15.1</v>
      </c>
      <c r="AW47" s="10">
        <v>9.6</v>
      </c>
      <c r="AX47" s="10">
        <v>13.6</v>
      </c>
      <c r="AY47" s="10">
        <v>9.6</v>
      </c>
      <c r="AZ47" s="10">
        <v>8</v>
      </c>
      <c r="BA47" s="10">
        <v>9.3000000000000007</v>
      </c>
      <c r="BB47" s="10">
        <v>9.4</v>
      </c>
    </row>
    <row r="48" spans="1:57" x14ac:dyDescent="0.25"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1:57" x14ac:dyDescent="0.25">
      <c r="A49" s="7" t="s">
        <v>91</v>
      </c>
      <c r="AX49">
        <v>118</v>
      </c>
      <c r="AY49"/>
      <c r="AZ49"/>
      <c r="BA49"/>
      <c r="BB49"/>
      <c r="BC49">
        <v>78</v>
      </c>
      <c r="BD49">
        <v>73</v>
      </c>
      <c r="BE49">
        <v>67</v>
      </c>
    </row>
    <row r="50" spans="1:57" x14ac:dyDescent="0.25">
      <c r="AX50"/>
      <c r="AY50"/>
      <c r="AZ50"/>
      <c r="BA50"/>
      <c r="BB50"/>
      <c r="BC50"/>
      <c r="BD50"/>
      <c r="BE50"/>
    </row>
    <row r="51" spans="1:57" x14ac:dyDescent="0.25">
      <c r="A51" s="7" t="s">
        <v>92</v>
      </c>
      <c r="AX51"/>
      <c r="AY51"/>
      <c r="AZ51"/>
      <c r="BA51"/>
      <c r="BB51"/>
      <c r="BC51">
        <v>13</v>
      </c>
      <c r="BD51">
        <v>10</v>
      </c>
      <c r="BE51">
        <v>9</v>
      </c>
    </row>
    <row r="52" spans="1:57" x14ac:dyDescent="0.25">
      <c r="AX52"/>
      <c r="AY52"/>
      <c r="AZ52"/>
      <c r="BA52"/>
      <c r="BB52"/>
      <c r="BC52"/>
      <c r="BD52"/>
      <c r="BE52"/>
    </row>
    <row r="53" spans="1:57" x14ac:dyDescent="0.25">
      <c r="AX53"/>
      <c r="AY53"/>
      <c r="AZ53"/>
      <c r="BA53"/>
      <c r="BB53"/>
      <c r="BC53">
        <v>1.1000000000000001</v>
      </c>
      <c r="BD53">
        <v>0.8</v>
      </c>
      <c r="BE53">
        <v>1</v>
      </c>
    </row>
  </sheetData>
  <customSheetViews>
    <customSheetView guid="{0A7E1136-5040-473C-AA96-D25ADB173731}" showRuler="0" topLeftCell="AI1">
      <selection activeCell="AU26" sqref="AU26"/>
      <pageMargins left="0.78740157499999996" right="0.78740157499999996" top="0.984251969" bottom="0.984251969" header="0.4921259845" footer="0.4921259845"/>
      <headerFooter alignWithMargins="0"/>
    </customSheetView>
    <customSheetView guid="{E71F7A86-BDE9-40B2-A296-8342ABE0EBAC}" showRuler="0" topLeftCell="AI1">
      <selection activeCell="AU26" sqref="AU26"/>
      <pageMargins left="0.78740157499999996" right="0.78740157499999996" top="0.984251969" bottom="0.984251969" header="0.4921259845" footer="0.4921259845"/>
      <headerFooter alignWithMargins="0"/>
    </customSheetView>
  </customSheetView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CW398"/>
  <sheetViews>
    <sheetView tabSelected="1" workbookViewId="0">
      <selection activeCell="B23" sqref="B23"/>
    </sheetView>
  </sheetViews>
  <sheetFormatPr baseColWidth="10" defaultColWidth="11.44140625" defaultRowHeight="13.2" x14ac:dyDescent="0.25"/>
  <cols>
    <col min="1" max="1" width="42.44140625" style="2" customWidth="1"/>
    <col min="2" max="6" width="7.33203125" style="118" customWidth="1"/>
    <col min="7" max="7" width="7.5546875" style="2" customWidth="1"/>
    <col min="8" max="8" width="7.88671875" style="2" customWidth="1"/>
    <col min="9" max="9" width="6.5546875" style="2" customWidth="1"/>
    <col min="10" max="10" width="7.44140625" style="2" customWidth="1"/>
    <col min="11" max="11" width="8.109375" style="2" customWidth="1"/>
    <col min="12" max="13" width="7.6640625" style="2" customWidth="1"/>
    <col min="14" max="14" width="7.33203125" style="2" customWidth="1"/>
    <col min="15" max="15" width="7.5546875" style="2" customWidth="1"/>
    <col min="16" max="16" width="7.44140625" style="2" customWidth="1"/>
    <col min="17" max="17" width="8.44140625" style="2" customWidth="1"/>
    <col min="18" max="18" width="8" style="2" customWidth="1"/>
    <col min="19" max="27" width="6.109375" style="2" bestFit="1" customWidth="1"/>
    <col min="28" max="28" width="5.88671875" style="2" customWidth="1"/>
    <col min="29" max="29" width="6.5546875" style="2" customWidth="1"/>
    <col min="30" max="30" width="6.44140625" style="2" customWidth="1"/>
    <col min="31" max="57" width="4.44140625" style="2" bestFit="1" customWidth="1"/>
    <col min="58" max="101" width="10.6640625" style="7" customWidth="1"/>
    <col min="102" max="16384" width="11.44140625" style="2"/>
  </cols>
  <sheetData>
    <row r="1" spans="1:60" s="5" customFormat="1" ht="10.199999999999999" x14ac:dyDescent="0.2">
      <c r="B1" s="5">
        <v>2018</v>
      </c>
      <c r="C1" s="5">
        <v>2017</v>
      </c>
      <c r="D1" s="5">
        <v>2016</v>
      </c>
      <c r="E1" s="5">
        <v>2015</v>
      </c>
      <c r="F1" s="5">
        <v>2014</v>
      </c>
      <c r="G1" s="5">
        <v>2013</v>
      </c>
      <c r="H1" s="5">
        <v>2012</v>
      </c>
      <c r="I1" s="5">
        <v>2011</v>
      </c>
      <c r="J1" s="5">
        <v>2010</v>
      </c>
      <c r="K1" s="5">
        <v>2009</v>
      </c>
      <c r="L1" s="5">
        <v>2008</v>
      </c>
      <c r="M1" s="5">
        <v>2007</v>
      </c>
      <c r="N1" s="5">
        <v>2006</v>
      </c>
      <c r="O1" s="5">
        <v>2005</v>
      </c>
      <c r="P1" s="5">
        <f t="shared" ref="P1:BG1" si="0">Q1+1</f>
        <v>2004</v>
      </c>
      <c r="Q1" s="5">
        <f t="shared" si="0"/>
        <v>2003</v>
      </c>
      <c r="R1" s="5">
        <f t="shared" si="0"/>
        <v>2002</v>
      </c>
      <c r="S1" s="5">
        <f t="shared" si="0"/>
        <v>2001</v>
      </c>
      <c r="T1" s="5">
        <f t="shared" si="0"/>
        <v>2000</v>
      </c>
      <c r="U1" s="5">
        <f t="shared" si="0"/>
        <v>1999</v>
      </c>
      <c r="V1" s="5">
        <f t="shared" si="0"/>
        <v>1998</v>
      </c>
      <c r="W1" s="5">
        <f t="shared" si="0"/>
        <v>1997</v>
      </c>
      <c r="X1" s="5">
        <f t="shared" si="0"/>
        <v>1996</v>
      </c>
      <c r="Y1" s="5">
        <f t="shared" si="0"/>
        <v>1995</v>
      </c>
      <c r="Z1" s="5">
        <f t="shared" si="0"/>
        <v>1994</v>
      </c>
      <c r="AA1" s="5">
        <f t="shared" si="0"/>
        <v>1993</v>
      </c>
      <c r="AB1" s="5">
        <f t="shared" si="0"/>
        <v>1992</v>
      </c>
      <c r="AC1" s="5">
        <f t="shared" si="0"/>
        <v>1991</v>
      </c>
      <c r="AD1" s="5">
        <f t="shared" si="0"/>
        <v>1990</v>
      </c>
      <c r="AE1" s="5">
        <f t="shared" si="0"/>
        <v>1989</v>
      </c>
      <c r="AF1" s="5">
        <f t="shared" si="0"/>
        <v>1988</v>
      </c>
      <c r="AG1" s="5">
        <f t="shared" si="0"/>
        <v>1987</v>
      </c>
      <c r="AH1" s="5">
        <f t="shared" si="0"/>
        <v>1986</v>
      </c>
      <c r="AI1" s="5">
        <f t="shared" si="0"/>
        <v>1985</v>
      </c>
      <c r="AJ1" s="5">
        <f t="shared" si="0"/>
        <v>1984</v>
      </c>
      <c r="AK1" s="5">
        <f t="shared" si="0"/>
        <v>1983</v>
      </c>
      <c r="AL1" s="5">
        <f t="shared" si="0"/>
        <v>1982</v>
      </c>
      <c r="AM1" s="5">
        <f t="shared" si="0"/>
        <v>1981</v>
      </c>
      <c r="AN1" s="5">
        <f t="shared" si="0"/>
        <v>1980</v>
      </c>
      <c r="AO1" s="5">
        <f t="shared" si="0"/>
        <v>1979</v>
      </c>
      <c r="AP1" s="5">
        <f t="shared" si="0"/>
        <v>1978</v>
      </c>
      <c r="AQ1" s="5">
        <f t="shared" si="0"/>
        <v>1977</v>
      </c>
      <c r="AR1" s="5">
        <f t="shared" si="0"/>
        <v>1976</v>
      </c>
      <c r="AS1" s="5">
        <f t="shared" si="0"/>
        <v>1975</v>
      </c>
      <c r="AT1" s="5">
        <f t="shared" si="0"/>
        <v>1974</v>
      </c>
      <c r="AU1" s="5">
        <f t="shared" si="0"/>
        <v>1973</v>
      </c>
      <c r="AV1" s="5">
        <f t="shared" si="0"/>
        <v>1972</v>
      </c>
      <c r="AW1" s="5">
        <f t="shared" si="0"/>
        <v>1971</v>
      </c>
      <c r="AX1" s="5">
        <f t="shared" si="0"/>
        <v>1970</v>
      </c>
      <c r="AY1" s="5">
        <f t="shared" si="0"/>
        <v>1969</v>
      </c>
      <c r="AZ1" s="5">
        <f t="shared" si="0"/>
        <v>1968</v>
      </c>
      <c r="BA1" s="5">
        <f t="shared" si="0"/>
        <v>1967</v>
      </c>
      <c r="BB1" s="5">
        <f t="shared" si="0"/>
        <v>1966</v>
      </c>
      <c r="BC1" s="5">
        <f t="shared" si="0"/>
        <v>1965</v>
      </c>
      <c r="BD1" s="5">
        <f t="shared" si="0"/>
        <v>1964</v>
      </c>
      <c r="BE1" s="5">
        <f t="shared" si="0"/>
        <v>1963</v>
      </c>
      <c r="BF1" s="5">
        <f t="shared" si="0"/>
        <v>1962</v>
      </c>
      <c r="BG1" s="5">
        <f t="shared" si="0"/>
        <v>1961</v>
      </c>
      <c r="BH1" s="5">
        <v>1960</v>
      </c>
    </row>
    <row r="2" spans="1:60" s="5" customFormat="1" ht="10.199999999999999" x14ac:dyDescent="0.2">
      <c r="L2" s="3"/>
      <c r="M2" s="3"/>
      <c r="N2" s="3"/>
      <c r="O2" s="3"/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x14ac:dyDescent="0.25">
      <c r="A3" s="2" t="s">
        <v>58</v>
      </c>
      <c r="G3" s="3">
        <v>292.7764586665607</v>
      </c>
      <c r="H3" s="3">
        <v>286.15165240731415</v>
      </c>
      <c r="I3" s="3">
        <v>282.56973103349077</v>
      </c>
      <c r="J3" s="3">
        <v>270.49801284367317</v>
      </c>
      <c r="K3" s="3">
        <v>261.02587504008284</v>
      </c>
      <c r="L3" s="3">
        <v>248.27635732749692</v>
      </c>
      <c r="M3" s="3">
        <v>246.06180111743998</v>
      </c>
      <c r="N3" s="3">
        <v>241.00078464000001</v>
      </c>
      <c r="O3" s="3">
        <v>228.22044</v>
      </c>
      <c r="P3" s="3">
        <v>220.29</v>
      </c>
      <c r="Q3" s="2">
        <v>210</v>
      </c>
      <c r="R3" s="2">
        <v>205</v>
      </c>
      <c r="S3" s="2">
        <v>199</v>
      </c>
      <c r="T3" s="2">
        <v>191</v>
      </c>
      <c r="U3" s="2">
        <v>176</v>
      </c>
      <c r="V3" s="2">
        <v>178</v>
      </c>
      <c r="W3" s="2">
        <v>176</v>
      </c>
      <c r="X3" s="2">
        <v>167</v>
      </c>
      <c r="Y3" s="2">
        <v>169</v>
      </c>
      <c r="Z3" s="2">
        <v>147</v>
      </c>
      <c r="AA3" s="2">
        <v>106</v>
      </c>
      <c r="AB3" s="2">
        <v>103</v>
      </c>
      <c r="AC3" s="2">
        <v>102</v>
      </c>
      <c r="AD3" s="2">
        <v>106</v>
      </c>
      <c r="BF3" s="2"/>
      <c r="BG3" s="2"/>
      <c r="BH3" s="2"/>
    </row>
    <row r="4" spans="1:60" x14ac:dyDescent="0.25">
      <c r="A4" s="22"/>
      <c r="B4" s="22"/>
      <c r="C4" s="22"/>
      <c r="D4" s="22"/>
      <c r="E4" s="22"/>
      <c r="F4" s="22"/>
      <c r="J4" s="22"/>
      <c r="K4" s="22"/>
      <c r="L4" s="22"/>
      <c r="M4" s="22"/>
      <c r="N4" s="22"/>
      <c r="O4" s="22"/>
      <c r="AN4" s="3"/>
      <c r="AO4" s="3"/>
      <c r="AP4" s="3"/>
      <c r="AQ4" s="3"/>
      <c r="AR4" s="3"/>
      <c r="AS4" s="3"/>
      <c r="AT4" s="3"/>
      <c r="AU4" s="3"/>
      <c r="AV4" s="3"/>
      <c r="AW4" s="11"/>
      <c r="AX4" s="3"/>
      <c r="AY4" s="3"/>
      <c r="AZ4" s="3"/>
      <c r="BA4" s="3"/>
      <c r="BB4" s="3"/>
      <c r="BC4" s="3"/>
      <c r="BD4" s="3"/>
      <c r="BE4" s="3"/>
      <c r="BF4" s="3"/>
      <c r="BG4" s="2"/>
      <c r="BH4" s="2"/>
    </row>
    <row r="5" spans="1:60" x14ac:dyDescent="0.25">
      <c r="A5" s="2" t="s">
        <v>89</v>
      </c>
      <c r="L5" s="56"/>
      <c r="M5" s="56"/>
      <c r="N5" s="56"/>
      <c r="O5" s="56"/>
      <c r="P5" s="2">
        <v>187.5</v>
      </c>
      <c r="Q5" s="2">
        <v>180.3</v>
      </c>
      <c r="R5" s="2">
        <v>171.3</v>
      </c>
      <c r="S5" s="2">
        <v>163.19999999999999</v>
      </c>
      <c r="T5" s="2">
        <v>155.1</v>
      </c>
      <c r="U5" s="2">
        <v>153</v>
      </c>
      <c r="V5" s="2">
        <v>148.5</v>
      </c>
      <c r="W5" s="2">
        <v>142.80000000000001</v>
      </c>
      <c r="X5" s="2">
        <v>141.5</v>
      </c>
      <c r="Y5" s="2">
        <v>133</v>
      </c>
      <c r="Z5" s="2">
        <v>118.3</v>
      </c>
      <c r="AA5" s="2">
        <v>94.8</v>
      </c>
      <c r="AB5" s="2">
        <v>95.5</v>
      </c>
      <c r="AC5" s="2">
        <v>97.3</v>
      </c>
      <c r="AD5" s="2">
        <v>94.6</v>
      </c>
      <c r="AE5" s="2">
        <v>93.7</v>
      </c>
      <c r="AF5" s="2">
        <v>92.7</v>
      </c>
      <c r="AG5" s="2">
        <v>88.5</v>
      </c>
      <c r="AH5" s="2">
        <v>96.3</v>
      </c>
      <c r="AI5" s="2">
        <v>100</v>
      </c>
      <c r="AJ5" s="2">
        <v>96.9</v>
      </c>
      <c r="AK5" s="2">
        <v>84.3</v>
      </c>
      <c r="AL5" s="2">
        <v>80.5</v>
      </c>
      <c r="AM5" s="2">
        <v>78.599999999999994</v>
      </c>
      <c r="AN5" s="2">
        <v>69.400000000000006</v>
      </c>
      <c r="BF5" s="2"/>
      <c r="BG5" s="2"/>
      <c r="BH5" s="2"/>
    </row>
    <row r="6" spans="1:60" x14ac:dyDescent="0.25">
      <c r="BF6" s="2"/>
      <c r="BG6" s="2"/>
      <c r="BH6" s="2"/>
    </row>
    <row r="7" spans="1:60" x14ac:dyDescent="0.25">
      <c r="A7" s="2" t="s">
        <v>90</v>
      </c>
      <c r="I7" s="3">
        <v>3.5</v>
      </c>
      <c r="J7" s="3">
        <v>1.2</v>
      </c>
      <c r="K7" s="3">
        <v>2.2000000000000002</v>
      </c>
      <c r="L7" s="3">
        <v>9.1999999999999993</v>
      </c>
      <c r="M7" s="74">
        <v>1.4</v>
      </c>
      <c r="N7" s="74">
        <v>1.5</v>
      </c>
      <c r="O7" s="3">
        <v>6.4</v>
      </c>
      <c r="P7" s="3">
        <v>-3.1</v>
      </c>
      <c r="Q7" s="2">
        <v>-1.3</v>
      </c>
      <c r="R7" s="2">
        <v>5</v>
      </c>
      <c r="S7" s="2">
        <v>5.2</v>
      </c>
      <c r="T7" s="2">
        <v>-0.7</v>
      </c>
      <c r="U7" s="2">
        <v>-1.2</v>
      </c>
      <c r="V7" s="2">
        <v>4.0999999999999996</v>
      </c>
      <c r="W7" s="2">
        <v>-0.7</v>
      </c>
      <c r="X7" s="2">
        <v>6.5</v>
      </c>
      <c r="Y7" s="2">
        <v>12.4</v>
      </c>
      <c r="Z7" s="2">
        <v>24.7</v>
      </c>
      <c r="AA7" s="2">
        <v>-0.5</v>
      </c>
      <c r="AB7" s="2">
        <v>-5.9</v>
      </c>
      <c r="AC7" s="2">
        <v>1.5</v>
      </c>
      <c r="AD7" s="2">
        <v>1.6</v>
      </c>
      <c r="BF7" s="2"/>
      <c r="BG7" s="2"/>
      <c r="BH7" s="2"/>
    </row>
    <row r="8" spans="1:60" x14ac:dyDescent="0.25">
      <c r="BF8" s="2"/>
      <c r="BG8" s="2"/>
      <c r="BH8" s="2"/>
    </row>
    <row r="9" spans="1:60" x14ac:dyDescent="0.25">
      <c r="A9" s="2" t="s">
        <v>86</v>
      </c>
      <c r="AL9" s="2">
        <v>402</v>
      </c>
      <c r="AM9" s="2">
        <v>386</v>
      </c>
      <c r="AN9" s="2">
        <v>344</v>
      </c>
      <c r="AO9" s="2">
        <v>283</v>
      </c>
      <c r="AP9" s="2">
        <v>286</v>
      </c>
      <c r="AQ9" s="2">
        <v>229</v>
      </c>
      <c r="AR9" s="2">
        <v>189</v>
      </c>
      <c r="AS9" s="2">
        <v>178</v>
      </c>
      <c r="AT9" s="2">
        <v>163</v>
      </c>
      <c r="AU9" s="2">
        <v>153</v>
      </c>
      <c r="AV9" s="2">
        <v>124</v>
      </c>
      <c r="AW9" s="2">
        <v>115</v>
      </c>
      <c r="AX9" s="2">
        <v>100</v>
      </c>
      <c r="AY9" s="2">
        <v>101</v>
      </c>
      <c r="AZ9" s="2">
        <v>105</v>
      </c>
      <c r="BA9" s="2">
        <v>101</v>
      </c>
      <c r="BB9" s="2">
        <v>92</v>
      </c>
      <c r="BC9" s="2">
        <v>83</v>
      </c>
      <c r="BD9" s="2">
        <v>73</v>
      </c>
      <c r="BE9" s="2">
        <v>65</v>
      </c>
      <c r="BF9" s="2">
        <v>57</v>
      </c>
      <c r="BG9" s="2"/>
      <c r="BH9" s="2"/>
    </row>
    <row r="10" spans="1:60" x14ac:dyDescent="0.25">
      <c r="A10" s="2" t="s">
        <v>87</v>
      </c>
      <c r="AL10" s="2">
        <v>439</v>
      </c>
      <c r="AM10" s="2">
        <v>429</v>
      </c>
      <c r="AN10" s="2">
        <v>382</v>
      </c>
      <c r="AO10" s="2">
        <v>313</v>
      </c>
      <c r="AP10" s="2">
        <v>326</v>
      </c>
      <c r="AQ10" s="2">
        <v>245</v>
      </c>
      <c r="AR10" s="2">
        <v>196</v>
      </c>
      <c r="AS10" s="2">
        <v>181</v>
      </c>
      <c r="AT10" s="2">
        <v>172</v>
      </c>
      <c r="AU10" s="2">
        <v>168</v>
      </c>
      <c r="AV10" s="2">
        <v>130</v>
      </c>
      <c r="AW10" s="2">
        <v>121</v>
      </c>
      <c r="AX10" s="2">
        <v>100</v>
      </c>
      <c r="AY10" s="2">
        <v>99</v>
      </c>
      <c r="AZ10" s="2">
        <v>99</v>
      </c>
      <c r="BA10" s="2">
        <v>99</v>
      </c>
      <c r="BB10" s="2">
        <v>92</v>
      </c>
      <c r="BC10" s="2">
        <v>84</v>
      </c>
      <c r="BD10" s="2">
        <v>72</v>
      </c>
      <c r="BE10" s="2">
        <v>62</v>
      </c>
      <c r="BF10" s="2">
        <v>52</v>
      </c>
      <c r="BG10" s="2"/>
      <c r="BH10" s="2"/>
    </row>
    <row r="11" spans="1:60" x14ac:dyDescent="0.25">
      <c r="A11" s="2" t="s">
        <v>88</v>
      </c>
      <c r="AL11" s="2">
        <v>81</v>
      </c>
      <c r="AM11" s="2">
        <v>81</v>
      </c>
      <c r="AN11" s="2">
        <v>87</v>
      </c>
      <c r="AO11" s="2">
        <v>82</v>
      </c>
      <c r="AP11" s="2">
        <v>70</v>
      </c>
      <c r="AQ11" s="2">
        <v>65</v>
      </c>
      <c r="AR11" s="2">
        <v>58</v>
      </c>
      <c r="AS11" s="2">
        <v>72</v>
      </c>
      <c r="AT11" s="2">
        <v>83</v>
      </c>
      <c r="AU11" s="2">
        <v>82</v>
      </c>
      <c r="AV11" s="2">
        <v>78</v>
      </c>
      <c r="AW11" s="2">
        <v>80</v>
      </c>
      <c r="AX11" s="2">
        <v>100</v>
      </c>
      <c r="AY11" s="2">
        <v>107</v>
      </c>
      <c r="AZ11" s="2">
        <v>91</v>
      </c>
      <c r="BA11" s="2">
        <v>113</v>
      </c>
      <c r="BB11" s="2">
        <v>93</v>
      </c>
      <c r="BC11" s="2">
        <v>72</v>
      </c>
      <c r="BD11" s="2">
        <v>70</v>
      </c>
      <c r="BE11" s="2">
        <v>72</v>
      </c>
      <c r="BF11" s="2">
        <v>73</v>
      </c>
      <c r="BG11" s="2">
        <v>72</v>
      </c>
      <c r="BH11" s="2">
        <v>70</v>
      </c>
    </row>
    <row r="12" spans="1:60" x14ac:dyDescent="0.25">
      <c r="BF12" s="2"/>
      <c r="BG12" s="2"/>
      <c r="BH12" s="2"/>
    </row>
    <row r="13" spans="1:60" x14ac:dyDescent="0.25">
      <c r="A13" s="2" t="s">
        <v>17</v>
      </c>
      <c r="L13" s="22"/>
      <c r="M13" s="22"/>
      <c r="N13" s="22"/>
      <c r="O13" s="22"/>
      <c r="BF13" s="2"/>
      <c r="BG13" s="2"/>
      <c r="BH13" s="2"/>
    </row>
    <row r="14" spans="1:60" x14ac:dyDescent="0.25">
      <c r="A14" s="22" t="s">
        <v>12</v>
      </c>
      <c r="B14" s="22"/>
      <c r="C14" s="22"/>
      <c r="D14" s="22"/>
      <c r="E14" s="22"/>
      <c r="F14" s="22"/>
      <c r="J14" s="22"/>
      <c r="K14" s="22"/>
      <c r="L14" s="22"/>
      <c r="M14" s="22"/>
      <c r="N14" s="22"/>
      <c r="O14" s="22"/>
      <c r="AN14" s="3">
        <v>353.2281205164993</v>
      </c>
      <c r="AO14" s="3">
        <v>332.42467718794842</v>
      </c>
      <c r="AP14" s="3">
        <v>301.53036824485895</v>
      </c>
      <c r="AQ14" s="3">
        <v>226.11190817790532</v>
      </c>
      <c r="AR14" s="3">
        <v>181.1095169775227</v>
      </c>
      <c r="AS14" s="3">
        <v>167.57532281205164</v>
      </c>
      <c r="AT14" s="3">
        <v>147.91965566714492</v>
      </c>
      <c r="AU14" s="3">
        <v>126.01626016260164</v>
      </c>
      <c r="AV14" s="3">
        <v>128.21616451458632</v>
      </c>
      <c r="AW14" s="11" t="s">
        <v>1</v>
      </c>
      <c r="AX14" s="3">
        <v>100</v>
      </c>
      <c r="AY14" s="3">
        <v>82.63988522238165</v>
      </c>
      <c r="AZ14" s="3">
        <v>81.300813008130078</v>
      </c>
      <c r="BA14" s="3">
        <v>90.148254423720715</v>
      </c>
      <c r="BB14" s="3">
        <v>89.909134385461513</v>
      </c>
      <c r="BC14" s="3">
        <v>79.722620755619317</v>
      </c>
      <c r="BD14" s="3">
        <v>62.553802008608329</v>
      </c>
      <c r="BE14" s="3">
        <v>49.880439980870392</v>
      </c>
      <c r="BF14" s="3">
        <v>47.824007651841228</v>
      </c>
      <c r="BG14" s="2"/>
      <c r="BH14" s="2"/>
    </row>
    <row r="15" spans="1:60" x14ac:dyDescent="0.25">
      <c r="A15" s="22" t="s">
        <v>16</v>
      </c>
      <c r="B15" s="22"/>
      <c r="C15" s="22"/>
      <c r="D15" s="22"/>
      <c r="E15" s="22"/>
      <c r="F15" s="22"/>
      <c r="J15" s="22"/>
      <c r="K15" s="22"/>
      <c r="AN15" s="3">
        <v>330.54159687325517</v>
      </c>
      <c r="AO15" s="3">
        <v>289.67057509771075</v>
      </c>
      <c r="AP15" s="3">
        <v>260.58068118369624</v>
      </c>
      <c r="AQ15" s="3">
        <v>214.85203796761584</v>
      </c>
      <c r="AR15" s="3">
        <v>195.7007258514796</v>
      </c>
      <c r="AS15" s="3">
        <v>176.66108319374649</v>
      </c>
      <c r="AT15" s="3">
        <v>146.95700725851481</v>
      </c>
      <c r="AU15" s="3">
        <v>115.6895589056393</v>
      </c>
      <c r="AV15" s="3">
        <v>107.37018425460639</v>
      </c>
      <c r="AW15" s="11" t="s">
        <v>1</v>
      </c>
      <c r="AX15" s="3">
        <v>100</v>
      </c>
      <c r="AY15" s="3">
        <v>94.416527079843661</v>
      </c>
      <c r="AZ15" s="3">
        <v>84.868788386376323</v>
      </c>
      <c r="BA15" s="3">
        <v>85.147962032384157</v>
      </c>
      <c r="BB15" s="3">
        <v>70.35175879396985</v>
      </c>
      <c r="BC15" s="3">
        <v>64.209938581797871</v>
      </c>
      <c r="BD15" s="3">
        <v>62.814070351758801</v>
      </c>
      <c r="BE15" s="3">
        <v>55.723059743160242</v>
      </c>
      <c r="BF15" s="3">
        <v>55.83472920156337</v>
      </c>
      <c r="BG15" s="2"/>
      <c r="BH15" s="2"/>
    </row>
    <row r="16" spans="1:60" x14ac:dyDescent="0.25">
      <c r="BF16" s="2"/>
      <c r="BG16" s="2"/>
    </row>
    <row r="17" spans="1:30" x14ac:dyDescent="0.25">
      <c r="A17" s="155" t="s">
        <v>1421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</row>
    <row r="18" spans="1:30" x14ac:dyDescent="0.25">
      <c r="A18" s="30"/>
      <c r="B18" s="93">
        <v>2018</v>
      </c>
      <c r="C18" s="93">
        <v>2017</v>
      </c>
      <c r="D18" s="93">
        <v>2016</v>
      </c>
      <c r="E18" s="93">
        <v>2015</v>
      </c>
      <c r="F18" s="93">
        <v>2014</v>
      </c>
      <c r="G18" s="93">
        <v>2013</v>
      </c>
      <c r="H18" s="127">
        <v>2012</v>
      </c>
      <c r="I18" s="127">
        <v>2011</v>
      </c>
      <c r="J18" s="98">
        <v>2010</v>
      </c>
      <c r="K18" s="98">
        <v>2009</v>
      </c>
      <c r="L18" s="98">
        <v>2008</v>
      </c>
      <c r="M18" s="98">
        <v>2007</v>
      </c>
      <c r="N18" s="98">
        <v>2006</v>
      </c>
      <c r="O18" s="98">
        <v>2005</v>
      </c>
      <c r="P18" s="93">
        <v>2004</v>
      </c>
      <c r="Q18" s="93">
        <v>2003</v>
      </c>
      <c r="R18" s="93">
        <v>2002</v>
      </c>
      <c r="S18" s="93">
        <v>2001</v>
      </c>
      <c r="T18" s="98">
        <f t="shared" ref="T18:AB18" si="1">U18+1</f>
        <v>2000</v>
      </c>
      <c r="U18" s="98">
        <f t="shared" si="1"/>
        <v>1999</v>
      </c>
      <c r="V18" s="98">
        <f t="shared" si="1"/>
        <v>1998</v>
      </c>
      <c r="W18" s="98">
        <f t="shared" si="1"/>
        <v>1997</v>
      </c>
      <c r="X18" s="98">
        <f t="shared" si="1"/>
        <v>1996</v>
      </c>
      <c r="Y18" s="98">
        <f t="shared" si="1"/>
        <v>1995</v>
      </c>
      <c r="Z18" s="98">
        <f t="shared" si="1"/>
        <v>1994</v>
      </c>
      <c r="AA18" s="98">
        <f t="shared" si="1"/>
        <v>1993</v>
      </c>
      <c r="AB18" s="98">
        <f t="shared" si="1"/>
        <v>1992</v>
      </c>
      <c r="AC18" s="98">
        <v>1991</v>
      </c>
      <c r="AD18" s="98">
        <v>1990</v>
      </c>
    </row>
    <row r="19" spans="1:30" ht="14.4" x14ac:dyDescent="0.3">
      <c r="A19" s="33" t="s">
        <v>148</v>
      </c>
      <c r="B19" s="58">
        <v>114.29</v>
      </c>
      <c r="C19" s="58">
        <v>112.33</v>
      </c>
      <c r="D19" s="58">
        <v>111.02</v>
      </c>
      <c r="E19" s="58">
        <v>112.71</v>
      </c>
      <c r="F19" s="58">
        <v>111.81</v>
      </c>
      <c r="G19" s="58">
        <v>109.63</v>
      </c>
      <c r="H19" s="112">
        <v>109.5</v>
      </c>
      <c r="I19" s="123">
        <v>105.33204259326875</v>
      </c>
      <c r="J19" s="45">
        <v>101.7</v>
      </c>
      <c r="K19" s="124">
        <v>127.19461249999995</v>
      </c>
      <c r="L19" s="124">
        <v>119.8220824</v>
      </c>
      <c r="M19" s="10">
        <v>115.11758480000002</v>
      </c>
      <c r="N19" s="10">
        <v>112.47591339999998</v>
      </c>
      <c r="O19" s="12">
        <v>107.54127999999999</v>
      </c>
      <c r="P19" s="12">
        <v>104.85599999999999</v>
      </c>
      <c r="Q19" s="12">
        <v>110.6</v>
      </c>
      <c r="R19" s="12">
        <v>107.764</v>
      </c>
      <c r="S19" s="12">
        <v>101.80200000000001</v>
      </c>
      <c r="T19" s="45" t="s">
        <v>149</v>
      </c>
      <c r="U19" s="45" t="s">
        <v>150</v>
      </c>
      <c r="V19" s="45" t="s">
        <v>151</v>
      </c>
      <c r="W19" s="45" t="s">
        <v>152</v>
      </c>
      <c r="X19" s="45" t="s">
        <v>153</v>
      </c>
      <c r="Y19" s="45" t="s">
        <v>154</v>
      </c>
      <c r="Z19" s="45" t="s">
        <v>155</v>
      </c>
      <c r="AA19" s="45" t="s">
        <v>156</v>
      </c>
      <c r="AB19" s="45" t="s">
        <v>157</v>
      </c>
      <c r="AC19" s="45" t="s">
        <v>158</v>
      </c>
      <c r="AD19" s="45" t="s">
        <v>159</v>
      </c>
    </row>
    <row r="20" spans="1:30" ht="14.4" x14ac:dyDescent="0.3">
      <c r="A20" s="33" t="s">
        <v>160</v>
      </c>
      <c r="B20" s="58">
        <v>114.03</v>
      </c>
      <c r="C20" s="58">
        <v>111.33</v>
      </c>
      <c r="D20" s="58">
        <v>109.68</v>
      </c>
      <c r="E20" s="58">
        <v>111.34</v>
      </c>
      <c r="F20" s="58">
        <v>110.73</v>
      </c>
      <c r="G20" s="58">
        <v>109.95624953990615</v>
      </c>
      <c r="H20" s="112">
        <v>110.3</v>
      </c>
      <c r="I20" s="123">
        <v>103.90691322439086</v>
      </c>
      <c r="J20" s="45">
        <v>102.1</v>
      </c>
      <c r="K20" s="124">
        <v>127.0564646</v>
      </c>
      <c r="L20" s="124">
        <v>120.64108989999997</v>
      </c>
      <c r="M20" s="10">
        <v>114.009</v>
      </c>
      <c r="N20" s="10">
        <v>112.90858060000001</v>
      </c>
      <c r="O20" s="12">
        <v>108.82604520000001</v>
      </c>
      <c r="P20" s="12">
        <v>104.26300000000001</v>
      </c>
      <c r="Q20" s="12">
        <v>111.535</v>
      </c>
      <c r="R20" s="12">
        <v>108.452</v>
      </c>
      <c r="S20" s="12">
        <v>101.571</v>
      </c>
      <c r="T20" s="45" t="s">
        <v>161</v>
      </c>
      <c r="U20" s="45" t="s">
        <v>162</v>
      </c>
      <c r="V20" s="45" t="s">
        <v>163</v>
      </c>
      <c r="W20" s="45" t="s">
        <v>164</v>
      </c>
      <c r="X20" s="45" t="s">
        <v>165</v>
      </c>
      <c r="Y20" s="45" t="s">
        <v>166</v>
      </c>
      <c r="Z20" s="45" t="s">
        <v>167</v>
      </c>
      <c r="AA20" s="45" t="s">
        <v>168</v>
      </c>
      <c r="AB20" s="45" t="s">
        <v>157</v>
      </c>
      <c r="AC20" s="45" t="s">
        <v>169</v>
      </c>
      <c r="AD20" s="45" t="s">
        <v>170</v>
      </c>
    </row>
    <row r="21" spans="1:30" ht="14.4" x14ac:dyDescent="0.3">
      <c r="A21" s="33" t="s">
        <v>171</v>
      </c>
      <c r="B21" s="58">
        <v>114.23</v>
      </c>
      <c r="C21" s="58">
        <v>111.56</v>
      </c>
      <c r="D21" s="58">
        <v>109.84</v>
      </c>
      <c r="E21" s="58">
        <v>111.73</v>
      </c>
      <c r="F21" s="58">
        <v>110.77</v>
      </c>
      <c r="G21" s="58">
        <v>109.95999981459461</v>
      </c>
      <c r="H21" s="112">
        <v>110.6</v>
      </c>
      <c r="I21" s="123">
        <v>103.76281867399811</v>
      </c>
      <c r="J21" s="45">
        <v>102.3</v>
      </c>
      <c r="K21" s="124">
        <v>128.26615569999998</v>
      </c>
      <c r="L21" s="124">
        <v>121.84795029999995</v>
      </c>
      <c r="M21" s="10">
        <v>114.81796840000001</v>
      </c>
      <c r="N21" s="10">
        <v>113.89287320000003</v>
      </c>
      <c r="O21" s="12">
        <v>109.13606979999999</v>
      </c>
      <c r="P21" s="12">
        <v>105.092</v>
      </c>
      <c r="Q21" s="12">
        <v>110.89400000000001</v>
      </c>
      <c r="R21" s="12">
        <v>109.917</v>
      </c>
      <c r="S21" s="12">
        <v>103.366</v>
      </c>
      <c r="T21" s="45" t="s">
        <v>172</v>
      </c>
      <c r="U21" s="45" t="s">
        <v>173</v>
      </c>
      <c r="V21" s="45" t="s">
        <v>162</v>
      </c>
      <c r="W21" s="45" t="s">
        <v>174</v>
      </c>
      <c r="X21" s="45" t="s">
        <v>175</v>
      </c>
      <c r="Y21" s="45" t="s">
        <v>176</v>
      </c>
      <c r="Z21" s="45" t="s">
        <v>177</v>
      </c>
      <c r="AA21" s="45" t="s">
        <v>178</v>
      </c>
      <c r="AB21" s="45" t="s">
        <v>179</v>
      </c>
      <c r="AC21" s="45" t="s">
        <v>180</v>
      </c>
      <c r="AD21" s="45" t="s">
        <v>181</v>
      </c>
    </row>
    <row r="22" spans="1:30" ht="14.4" x14ac:dyDescent="0.3">
      <c r="A22" s="33" t="s">
        <v>182</v>
      </c>
      <c r="B22" s="58">
        <v>115.41</v>
      </c>
      <c r="C22" s="58">
        <v>111.91</v>
      </c>
      <c r="D22" s="58">
        <v>109.67</v>
      </c>
      <c r="E22" s="58">
        <v>112.45</v>
      </c>
      <c r="F22" s="58">
        <v>110.8</v>
      </c>
      <c r="G22" s="58">
        <v>110.5100976971179</v>
      </c>
      <c r="H22" s="112">
        <v>111.8</v>
      </c>
      <c r="I22" s="123">
        <v>104.27198379734827</v>
      </c>
      <c r="J22" s="45">
        <v>100.8</v>
      </c>
      <c r="K22" s="124">
        <v>129.55204149999997</v>
      </c>
      <c r="L22" s="124">
        <v>125.58484830000002</v>
      </c>
      <c r="M22" s="10">
        <v>114.81297090000002</v>
      </c>
      <c r="N22" s="10">
        <v>114.25049260000002</v>
      </c>
      <c r="O22" s="12">
        <v>111.50360899999998</v>
      </c>
      <c r="P22" s="12">
        <v>104.127</v>
      </c>
      <c r="Q22" s="12">
        <v>109.938</v>
      </c>
      <c r="R22" s="12">
        <v>110.349</v>
      </c>
      <c r="S22" s="12">
        <v>104.83199999999999</v>
      </c>
      <c r="T22" s="45" t="s">
        <v>150</v>
      </c>
      <c r="U22" s="45" t="s">
        <v>183</v>
      </c>
      <c r="V22" s="45" t="s">
        <v>184</v>
      </c>
      <c r="W22" s="45" t="s">
        <v>175</v>
      </c>
      <c r="X22" s="45" t="s">
        <v>185</v>
      </c>
      <c r="Y22" s="45" t="s">
        <v>186</v>
      </c>
      <c r="Z22" s="45" t="s">
        <v>187</v>
      </c>
      <c r="AA22" s="45" t="s">
        <v>156</v>
      </c>
      <c r="AB22" s="45" t="s">
        <v>188</v>
      </c>
      <c r="AC22" s="45" t="s">
        <v>189</v>
      </c>
      <c r="AD22" s="45" t="s">
        <v>190</v>
      </c>
    </row>
    <row r="23" spans="1:30" ht="14.4" x14ac:dyDescent="0.3">
      <c r="A23" s="33" t="s">
        <v>191</v>
      </c>
      <c r="B23" s="58">
        <v>116.92177675613547</v>
      </c>
      <c r="C23" s="58">
        <v>113.66</v>
      </c>
      <c r="D23" s="58">
        <v>112.18</v>
      </c>
      <c r="E23" s="58">
        <v>112.88</v>
      </c>
      <c r="F23" s="58">
        <v>111.82</v>
      </c>
      <c r="G23" s="58">
        <v>111.60117855595686</v>
      </c>
      <c r="H23" s="112">
        <v>113.5</v>
      </c>
      <c r="I23" s="123">
        <v>104.89705060894303</v>
      </c>
      <c r="J23" s="45">
        <v>102.6</v>
      </c>
      <c r="K23" s="124">
        <v>129.73446580000004</v>
      </c>
      <c r="L23" s="124">
        <v>126.78054810000002</v>
      </c>
      <c r="M23" s="10">
        <v>115.37376280000002</v>
      </c>
      <c r="N23" s="10">
        <v>115.18819860000001</v>
      </c>
      <c r="O23" s="12">
        <v>113.75570000000002</v>
      </c>
      <c r="P23" s="12">
        <v>105.956</v>
      </c>
      <c r="Q23" s="12">
        <v>109.991</v>
      </c>
      <c r="R23" s="12">
        <v>110.965</v>
      </c>
      <c r="S23" s="12">
        <v>105.605</v>
      </c>
      <c r="T23" s="45" t="s">
        <v>173</v>
      </c>
      <c r="U23" s="45" t="s">
        <v>192</v>
      </c>
      <c r="V23" s="45" t="s">
        <v>193</v>
      </c>
      <c r="W23" s="45" t="s">
        <v>194</v>
      </c>
      <c r="X23" s="45" t="s">
        <v>195</v>
      </c>
      <c r="Y23" s="45" t="s">
        <v>196</v>
      </c>
      <c r="Z23" s="45" t="s">
        <v>197</v>
      </c>
      <c r="AA23" s="45" t="s">
        <v>198</v>
      </c>
      <c r="AB23" s="45" t="s">
        <v>199</v>
      </c>
      <c r="AC23" s="45" t="s">
        <v>200</v>
      </c>
      <c r="AD23" s="45" t="s">
        <v>201</v>
      </c>
    </row>
    <row r="24" spans="1:30" ht="14.4" x14ac:dyDescent="0.3">
      <c r="A24" s="33" t="s">
        <v>202</v>
      </c>
      <c r="B24" s="58">
        <v>117.0431106754107</v>
      </c>
      <c r="C24" s="58">
        <v>114.86</v>
      </c>
      <c r="D24" s="58">
        <v>113.86</v>
      </c>
      <c r="E24" s="58">
        <v>115.27</v>
      </c>
      <c r="F24" s="58">
        <v>113.56</v>
      </c>
      <c r="G24" s="58">
        <v>112.24</v>
      </c>
      <c r="H24" s="112">
        <v>113.7</v>
      </c>
      <c r="I24" s="123">
        <v>106.76519711447766</v>
      </c>
      <c r="J24" s="45">
        <v>104</v>
      </c>
      <c r="K24" s="124">
        <v>130.4</v>
      </c>
      <c r="L24" s="124">
        <v>129.92267390000001</v>
      </c>
      <c r="M24" s="10">
        <v>117.80722049999999</v>
      </c>
      <c r="N24" s="10">
        <v>116.7719223</v>
      </c>
      <c r="O24" s="12">
        <v>115.14551790000003</v>
      </c>
      <c r="P24" s="12">
        <v>107.64700000000001</v>
      </c>
      <c r="Q24" s="12">
        <v>111.36499999999999</v>
      </c>
      <c r="R24" s="12">
        <v>112.58</v>
      </c>
      <c r="S24" s="12">
        <v>107.21899999999999</v>
      </c>
      <c r="T24" s="45" t="s">
        <v>156</v>
      </c>
      <c r="U24" s="45" t="s">
        <v>203</v>
      </c>
      <c r="V24" s="45" t="s">
        <v>193</v>
      </c>
      <c r="W24" s="45" t="s">
        <v>204</v>
      </c>
      <c r="X24" s="45" t="s">
        <v>205</v>
      </c>
      <c r="Y24" s="45" t="s">
        <v>206</v>
      </c>
      <c r="Z24" s="45" t="s">
        <v>207</v>
      </c>
      <c r="AA24" s="45" t="s">
        <v>208</v>
      </c>
      <c r="AB24" s="45" t="s">
        <v>209</v>
      </c>
      <c r="AC24" s="45" t="s">
        <v>210</v>
      </c>
      <c r="AD24" s="45" t="s">
        <v>211</v>
      </c>
    </row>
    <row r="25" spans="1:30" ht="14.4" x14ac:dyDescent="0.3">
      <c r="A25" s="33" t="s">
        <v>212</v>
      </c>
      <c r="B25" s="58">
        <v>117.62771955919138</v>
      </c>
      <c r="C25" s="58">
        <v>116.24</v>
      </c>
      <c r="D25" s="58">
        <v>113.19</v>
      </c>
      <c r="E25" s="58">
        <v>117.58</v>
      </c>
      <c r="F25" s="58">
        <v>114.33</v>
      </c>
      <c r="G25" s="58">
        <v>112.86</v>
      </c>
      <c r="H25" s="112">
        <v>113.4</v>
      </c>
      <c r="I25" s="123">
        <v>107.87058970598245</v>
      </c>
      <c r="J25" s="45">
        <v>105.1</v>
      </c>
      <c r="K25" s="124">
        <v>133.80000000000001</v>
      </c>
      <c r="L25" s="124">
        <v>133.48699999999999</v>
      </c>
      <c r="M25" s="10">
        <v>118.91999700000004</v>
      </c>
      <c r="N25" s="10">
        <v>117.00088519999997</v>
      </c>
      <c r="O25" s="12">
        <v>118.94789919999998</v>
      </c>
      <c r="P25" s="12">
        <v>108.553</v>
      </c>
      <c r="Q25" s="12">
        <v>111.78400000000001</v>
      </c>
      <c r="R25" s="12">
        <v>114.71299999999999</v>
      </c>
      <c r="S25" s="12">
        <v>109.41200000000001</v>
      </c>
      <c r="T25" s="45" t="s">
        <v>213</v>
      </c>
      <c r="U25" s="45" t="s">
        <v>179</v>
      </c>
      <c r="V25" s="45" t="s">
        <v>214</v>
      </c>
      <c r="W25" s="45" t="s">
        <v>215</v>
      </c>
      <c r="X25" s="45" t="s">
        <v>216</v>
      </c>
      <c r="Y25" s="45" t="s">
        <v>217</v>
      </c>
      <c r="Z25" s="45" t="s">
        <v>218</v>
      </c>
      <c r="AA25" s="45" t="s">
        <v>219</v>
      </c>
      <c r="AB25" s="45" t="s">
        <v>220</v>
      </c>
      <c r="AC25" s="45" t="s">
        <v>221</v>
      </c>
      <c r="AD25" s="45" t="s">
        <v>222</v>
      </c>
    </row>
    <row r="26" spans="1:30" ht="14.4" x14ac:dyDescent="0.3">
      <c r="A26" s="33" t="s">
        <v>223</v>
      </c>
      <c r="B26" s="58">
        <v>117.44020350212965</v>
      </c>
      <c r="C26" s="58">
        <v>115.66</v>
      </c>
      <c r="D26" s="58">
        <v>113.22</v>
      </c>
      <c r="E26" s="58">
        <v>117.32</v>
      </c>
      <c r="F26" s="58">
        <v>114.07</v>
      </c>
      <c r="G26" s="58">
        <v>113.39</v>
      </c>
      <c r="H26" s="112">
        <v>113.8</v>
      </c>
      <c r="I26" s="123">
        <v>108.23964244247945</v>
      </c>
      <c r="J26" s="45">
        <v>106.3</v>
      </c>
      <c r="K26" s="124">
        <v>133.6</v>
      </c>
      <c r="L26" s="124">
        <v>134.43205270000001</v>
      </c>
      <c r="M26" s="10">
        <v>119.2146017</v>
      </c>
      <c r="N26" s="10">
        <v>116.70410009999998</v>
      </c>
      <c r="O26" s="12">
        <v>119.61033430000001</v>
      </c>
      <c r="P26" s="12">
        <v>107.886</v>
      </c>
      <c r="Q26" s="12">
        <v>111.56100000000001</v>
      </c>
      <c r="R26" s="12">
        <v>114.476</v>
      </c>
      <c r="S26" s="12">
        <v>109.28100000000001</v>
      </c>
      <c r="T26" s="45" t="s">
        <v>224</v>
      </c>
      <c r="U26" s="45" t="s">
        <v>225</v>
      </c>
      <c r="V26" s="45" t="s">
        <v>226</v>
      </c>
      <c r="W26" s="45" t="s">
        <v>227</v>
      </c>
      <c r="X26" s="45" t="s">
        <v>228</v>
      </c>
      <c r="Y26" s="45" t="s">
        <v>229</v>
      </c>
      <c r="Z26" s="45" t="s">
        <v>230</v>
      </c>
      <c r="AA26" s="45" t="s">
        <v>211</v>
      </c>
      <c r="AB26" s="45" t="s">
        <v>157</v>
      </c>
      <c r="AC26" s="45" t="s">
        <v>231</v>
      </c>
      <c r="AD26" s="45" t="s">
        <v>180</v>
      </c>
    </row>
    <row r="27" spans="1:30" ht="14.4" x14ac:dyDescent="0.3">
      <c r="A27" s="33" t="s">
        <v>232</v>
      </c>
      <c r="B27" s="58">
        <v>117.62771955919138</v>
      </c>
      <c r="C27" s="58">
        <v>117.04</v>
      </c>
      <c r="D27" s="58">
        <v>113.97</v>
      </c>
      <c r="E27" s="58">
        <v>115.94</v>
      </c>
      <c r="F27" s="58">
        <v>113.56</v>
      </c>
      <c r="G27" s="58">
        <v>112.97</v>
      </c>
      <c r="H27" s="112">
        <v>114.1</v>
      </c>
      <c r="I27" s="123">
        <v>108.9743761234529</v>
      </c>
      <c r="J27" s="45">
        <v>105.6</v>
      </c>
      <c r="K27" s="124">
        <v>135.30000000000001</v>
      </c>
      <c r="L27" s="124">
        <v>134.16737569999998</v>
      </c>
      <c r="M27" s="10">
        <v>118.8569928</v>
      </c>
      <c r="N27" s="10">
        <v>117.32103889999999</v>
      </c>
      <c r="O27" s="12">
        <v>119.70112900000002</v>
      </c>
      <c r="P27" s="12">
        <v>107.43</v>
      </c>
      <c r="Q27" s="12">
        <v>111.04</v>
      </c>
      <c r="R27" s="12">
        <v>112.86</v>
      </c>
      <c r="S27" s="12">
        <v>108.76300000000001</v>
      </c>
      <c r="T27" s="45" t="s">
        <v>233</v>
      </c>
      <c r="U27" s="45" t="s">
        <v>193</v>
      </c>
      <c r="V27" s="45" t="s">
        <v>234</v>
      </c>
      <c r="W27" s="45" t="s">
        <v>235</v>
      </c>
      <c r="X27" s="45" t="s">
        <v>236</v>
      </c>
      <c r="Y27" s="45" t="s">
        <v>152</v>
      </c>
      <c r="Z27" s="45" t="s">
        <v>237</v>
      </c>
      <c r="AA27" s="45" t="s">
        <v>234</v>
      </c>
      <c r="AB27" s="45" t="s">
        <v>225</v>
      </c>
      <c r="AC27" s="45" t="s">
        <v>155</v>
      </c>
      <c r="AD27" s="45" t="s">
        <v>238</v>
      </c>
    </row>
    <row r="28" spans="1:30" ht="14.4" x14ac:dyDescent="0.3">
      <c r="A28" s="33" t="s">
        <v>239</v>
      </c>
      <c r="B28" s="58">
        <v>117.14238388209044</v>
      </c>
      <c r="C28" s="58">
        <v>116.34</v>
      </c>
      <c r="D28" s="58">
        <v>113.39</v>
      </c>
      <c r="E28" s="58">
        <v>115.94</v>
      </c>
      <c r="F28" s="58">
        <v>113.56</v>
      </c>
      <c r="G28" s="58">
        <v>112.09</v>
      </c>
      <c r="H28" s="113">
        <v>113.3</v>
      </c>
      <c r="I28" s="123">
        <v>108.17766207209958</v>
      </c>
      <c r="J28" s="45">
        <v>104.7</v>
      </c>
      <c r="K28" s="124">
        <v>132.6</v>
      </c>
      <c r="L28" s="124">
        <v>132.12311099999999</v>
      </c>
      <c r="M28" s="10">
        <v>119.81942180000001</v>
      </c>
      <c r="N28" s="10">
        <v>117.568849</v>
      </c>
      <c r="O28" s="12">
        <v>116.61033570000001</v>
      </c>
      <c r="P28" s="12">
        <v>109.574</v>
      </c>
      <c r="Q28" s="12">
        <v>110.614</v>
      </c>
      <c r="R28" s="12">
        <v>114.443</v>
      </c>
      <c r="S28" s="12">
        <v>109.806</v>
      </c>
      <c r="T28" s="45" t="s">
        <v>240</v>
      </c>
      <c r="U28" s="45" t="s">
        <v>233</v>
      </c>
      <c r="V28" s="45" t="s">
        <v>170</v>
      </c>
      <c r="W28" s="45" t="s">
        <v>227</v>
      </c>
      <c r="X28" s="45" t="s">
        <v>241</v>
      </c>
      <c r="Y28" s="45" t="s">
        <v>242</v>
      </c>
      <c r="Z28" s="45" t="s">
        <v>230</v>
      </c>
      <c r="AA28" s="45" t="s">
        <v>243</v>
      </c>
      <c r="AB28" s="45" t="s">
        <v>188</v>
      </c>
      <c r="AC28" s="45" t="s">
        <v>244</v>
      </c>
      <c r="AD28" s="45" t="s">
        <v>245</v>
      </c>
    </row>
    <row r="29" spans="1:30" ht="14.4" x14ac:dyDescent="0.3">
      <c r="A29" s="33" t="s">
        <v>246</v>
      </c>
      <c r="B29" s="58">
        <v>117.25268744506792</v>
      </c>
      <c r="C29" s="58">
        <v>114.8</v>
      </c>
      <c r="D29" s="58">
        <v>113.11</v>
      </c>
      <c r="E29" s="58">
        <v>113.89</v>
      </c>
      <c r="F29" s="58">
        <v>113.51</v>
      </c>
      <c r="G29" s="58">
        <v>112.72</v>
      </c>
      <c r="H29" s="113">
        <v>112</v>
      </c>
      <c r="I29" s="123">
        <v>108.39657249761636</v>
      </c>
      <c r="J29" s="45">
        <v>104.1</v>
      </c>
      <c r="K29" s="124">
        <v>132.5</v>
      </c>
      <c r="L29" s="124">
        <v>129.74320679999994</v>
      </c>
      <c r="M29" s="10">
        <v>119.82057409999999</v>
      </c>
      <c r="N29" s="10">
        <v>117.38271709999998</v>
      </c>
      <c r="O29" s="12">
        <v>113.91373780000005</v>
      </c>
      <c r="P29" s="12">
        <v>110.496</v>
      </c>
      <c r="Q29" s="12">
        <v>109.354</v>
      </c>
      <c r="R29" s="12">
        <v>114.316</v>
      </c>
      <c r="S29" s="12">
        <v>109.267</v>
      </c>
      <c r="T29" s="45" t="s">
        <v>203</v>
      </c>
      <c r="U29" s="45" t="s">
        <v>247</v>
      </c>
      <c r="V29" s="45" t="s">
        <v>199</v>
      </c>
      <c r="W29" s="45" t="s">
        <v>248</v>
      </c>
      <c r="X29" s="45" t="s">
        <v>235</v>
      </c>
      <c r="Y29" s="45" t="s">
        <v>249</v>
      </c>
      <c r="Z29" s="45" t="s">
        <v>250</v>
      </c>
      <c r="AA29" s="45" t="s">
        <v>251</v>
      </c>
      <c r="AB29" s="45" t="s">
        <v>209</v>
      </c>
      <c r="AC29" s="45" t="s">
        <v>252</v>
      </c>
      <c r="AD29" s="45" t="s">
        <v>253</v>
      </c>
    </row>
    <row r="30" spans="1:30" ht="14.4" x14ac:dyDescent="0.3">
      <c r="A30" s="33" t="s">
        <v>254</v>
      </c>
      <c r="B30" s="58">
        <v>115.78565005746736</v>
      </c>
      <c r="C30" s="58">
        <v>114.73</v>
      </c>
      <c r="D30" s="58">
        <v>113.51</v>
      </c>
      <c r="E30" s="58">
        <v>114.41</v>
      </c>
      <c r="F30" s="58">
        <v>113.25</v>
      </c>
      <c r="G30" s="58">
        <v>112</v>
      </c>
      <c r="H30" s="113">
        <v>112</v>
      </c>
      <c r="I30" s="123">
        <v>109.37755640761247</v>
      </c>
      <c r="J30" s="45">
        <v>103.9</v>
      </c>
      <c r="K30" s="124">
        <v>130.5</v>
      </c>
      <c r="L30" s="124">
        <v>128.38808749999998</v>
      </c>
      <c r="M30" s="10">
        <v>119.13347830000004</v>
      </c>
      <c r="N30" s="10">
        <v>116.461</v>
      </c>
      <c r="O30" s="12">
        <v>112.4554368</v>
      </c>
      <c r="P30" s="12">
        <v>108.821</v>
      </c>
      <c r="Q30" s="12">
        <v>107.15</v>
      </c>
      <c r="R30" s="12">
        <v>112.78400000000001</v>
      </c>
      <c r="S30" s="12">
        <v>108.381</v>
      </c>
      <c r="T30" s="45" t="s">
        <v>224</v>
      </c>
      <c r="U30" s="45" t="s">
        <v>255</v>
      </c>
      <c r="V30" s="45" t="s">
        <v>256</v>
      </c>
      <c r="W30" s="45" t="s">
        <v>257</v>
      </c>
      <c r="X30" s="45" t="s">
        <v>249</v>
      </c>
      <c r="Y30" s="45" t="s">
        <v>258</v>
      </c>
      <c r="Z30" s="45" t="s">
        <v>259</v>
      </c>
      <c r="AA30" s="45" t="s">
        <v>260</v>
      </c>
      <c r="AB30" s="45" t="s">
        <v>261</v>
      </c>
      <c r="AC30" s="45" t="s">
        <v>262</v>
      </c>
      <c r="AD30" s="45" t="s">
        <v>263</v>
      </c>
    </row>
    <row r="31" spans="1:30" x14ac:dyDescent="0.25">
      <c r="A31" s="5" t="s">
        <v>264</v>
      </c>
      <c r="B31" s="115"/>
      <c r="C31" s="5"/>
      <c r="D31" s="5"/>
      <c r="E31" s="5"/>
      <c r="F31" s="5"/>
      <c r="G31" s="5"/>
      <c r="H31" s="5"/>
      <c r="I31" s="5"/>
      <c r="J31" s="5"/>
      <c r="K31" s="5"/>
      <c r="L31" s="5"/>
      <c r="S31" s="7"/>
      <c r="T31" s="7"/>
      <c r="U31" s="7"/>
      <c r="V31" s="7"/>
      <c r="W31" s="7"/>
      <c r="X31" s="7"/>
    </row>
    <row r="32" spans="1:30" x14ac:dyDescent="0.25">
      <c r="A32" s="157" t="s">
        <v>265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S32" s="7"/>
      <c r="T32" s="7"/>
      <c r="U32" s="7"/>
      <c r="V32" s="7"/>
      <c r="W32" s="7"/>
      <c r="X32" s="7"/>
    </row>
    <row r="33" spans="1:25" x14ac:dyDescent="0.25">
      <c r="A33" s="157" t="s">
        <v>1425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S33" s="7"/>
      <c r="T33" s="7"/>
      <c r="U33" s="7"/>
      <c r="V33" s="7"/>
      <c r="W33" s="7"/>
      <c r="X33" s="7"/>
    </row>
    <row r="34" spans="1:25" x14ac:dyDescent="0.25">
      <c r="A34" s="157" t="s">
        <v>1424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7"/>
      <c r="T34" s="7"/>
      <c r="U34" s="7"/>
      <c r="V34" s="7"/>
      <c r="W34" s="7"/>
      <c r="X34" s="7"/>
    </row>
    <row r="36" spans="1:25" x14ac:dyDescent="0.25">
      <c r="A36" s="156" t="s">
        <v>285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</row>
    <row r="37" spans="1:25" x14ac:dyDescent="0.25">
      <c r="A37" s="44" t="s">
        <v>286</v>
      </c>
      <c r="B37" s="57" t="s">
        <v>148</v>
      </c>
      <c r="C37" s="57" t="s">
        <v>160</v>
      </c>
      <c r="D37" s="57" t="s">
        <v>171</v>
      </c>
      <c r="E37" s="57" t="s">
        <v>182</v>
      </c>
      <c r="F37" s="57" t="s">
        <v>191</v>
      </c>
      <c r="G37" s="57" t="s">
        <v>202</v>
      </c>
      <c r="H37" s="57" t="s">
        <v>212</v>
      </c>
      <c r="I37" s="57" t="s">
        <v>223</v>
      </c>
      <c r="J37" s="57" t="s">
        <v>232</v>
      </c>
      <c r="K37" s="57" t="s">
        <v>239</v>
      </c>
      <c r="L37" s="57" t="s">
        <v>246</v>
      </c>
      <c r="M37" s="57" t="s">
        <v>254</v>
      </c>
      <c r="N37" s="44" t="s">
        <v>287</v>
      </c>
      <c r="T37" s="44"/>
      <c r="U37" s="44"/>
      <c r="V37" s="44"/>
      <c r="W37" s="44"/>
      <c r="X37" s="44"/>
      <c r="Y37" s="44"/>
    </row>
    <row r="38" spans="1:25" x14ac:dyDescent="0.25">
      <c r="A38" s="47" t="s">
        <v>288</v>
      </c>
      <c r="B38" s="45" t="s">
        <v>192</v>
      </c>
      <c r="C38" s="45" t="s">
        <v>289</v>
      </c>
      <c r="D38" s="45" t="s">
        <v>290</v>
      </c>
      <c r="E38" s="45" t="s">
        <v>224</v>
      </c>
      <c r="F38" s="45" t="s">
        <v>291</v>
      </c>
      <c r="G38" s="45" t="s">
        <v>188</v>
      </c>
      <c r="H38" s="45" t="s">
        <v>222</v>
      </c>
      <c r="I38" s="45" t="s">
        <v>292</v>
      </c>
      <c r="J38" s="45" t="s">
        <v>231</v>
      </c>
      <c r="K38" s="45" t="s">
        <v>293</v>
      </c>
      <c r="L38" s="45" t="s">
        <v>294</v>
      </c>
      <c r="M38" s="45" t="s">
        <v>295</v>
      </c>
      <c r="N38" s="45" t="s">
        <v>201</v>
      </c>
      <c r="O38" s="12"/>
      <c r="T38" s="45"/>
      <c r="U38" s="45"/>
      <c r="V38" s="45"/>
      <c r="W38" s="45"/>
      <c r="X38" s="45"/>
      <c r="Y38" s="45"/>
    </row>
    <row r="39" spans="1:25" x14ac:dyDescent="0.25">
      <c r="A39" s="47" t="s">
        <v>296</v>
      </c>
      <c r="B39" s="45" t="s">
        <v>297</v>
      </c>
      <c r="C39" s="45" t="s">
        <v>298</v>
      </c>
      <c r="D39" s="45" t="s">
        <v>299</v>
      </c>
      <c r="E39" s="45" t="s">
        <v>299</v>
      </c>
      <c r="F39" s="45" t="s">
        <v>300</v>
      </c>
      <c r="G39" s="45" t="s">
        <v>253</v>
      </c>
      <c r="H39" s="45" t="s">
        <v>301</v>
      </c>
      <c r="I39" s="45" t="s">
        <v>301</v>
      </c>
      <c r="J39" s="45" t="s">
        <v>299</v>
      </c>
      <c r="K39" s="45" t="s">
        <v>302</v>
      </c>
      <c r="L39" s="45" t="s">
        <v>303</v>
      </c>
      <c r="M39" s="45" t="s">
        <v>238</v>
      </c>
      <c r="N39" s="45" t="s">
        <v>304</v>
      </c>
      <c r="O39" s="12"/>
      <c r="T39" s="45"/>
      <c r="U39" s="45"/>
      <c r="V39" s="45"/>
      <c r="W39" s="45"/>
      <c r="X39" s="45"/>
      <c r="Y39" s="45"/>
    </row>
    <row r="40" spans="1:25" x14ac:dyDescent="0.25">
      <c r="A40" s="47" t="s">
        <v>305</v>
      </c>
      <c r="B40" s="45" t="s">
        <v>306</v>
      </c>
      <c r="C40" s="45" t="s">
        <v>307</v>
      </c>
      <c r="D40" s="45" t="s">
        <v>308</v>
      </c>
      <c r="E40" s="45" t="s">
        <v>309</v>
      </c>
      <c r="F40" s="45" t="s">
        <v>309</v>
      </c>
      <c r="G40" s="45" t="s">
        <v>159</v>
      </c>
      <c r="H40" s="45" t="s">
        <v>310</v>
      </c>
      <c r="I40" s="45" t="s">
        <v>311</v>
      </c>
      <c r="J40" s="45" t="s">
        <v>311</v>
      </c>
      <c r="K40" s="45" t="s">
        <v>312</v>
      </c>
      <c r="L40" s="45" t="s">
        <v>313</v>
      </c>
      <c r="M40" s="45" t="s">
        <v>312</v>
      </c>
      <c r="N40" s="45" t="s">
        <v>314</v>
      </c>
      <c r="O40" s="12"/>
      <c r="T40" s="45"/>
      <c r="U40" s="45"/>
      <c r="V40" s="45"/>
      <c r="W40" s="45"/>
      <c r="X40" s="45"/>
      <c r="Y40" s="45"/>
    </row>
    <row r="41" spans="1:25" x14ac:dyDescent="0.25">
      <c r="A41" s="47" t="s">
        <v>315</v>
      </c>
      <c r="B41" s="45" t="s">
        <v>225</v>
      </c>
      <c r="C41" s="45" t="s">
        <v>316</v>
      </c>
      <c r="D41" s="45" t="s">
        <v>188</v>
      </c>
      <c r="E41" s="45" t="s">
        <v>316</v>
      </c>
      <c r="F41" s="45" t="s">
        <v>317</v>
      </c>
      <c r="G41" s="45" t="s">
        <v>308</v>
      </c>
      <c r="H41" s="45" t="s">
        <v>180</v>
      </c>
      <c r="I41" s="45" t="s">
        <v>180</v>
      </c>
      <c r="J41" s="45" t="s">
        <v>159</v>
      </c>
      <c r="K41" s="45" t="s">
        <v>159</v>
      </c>
      <c r="L41" s="45" t="s">
        <v>214</v>
      </c>
      <c r="M41" s="45" t="s">
        <v>190</v>
      </c>
      <c r="N41" s="45" t="s">
        <v>181</v>
      </c>
      <c r="O41" s="12"/>
      <c r="T41" s="45"/>
      <c r="U41" s="45"/>
      <c r="V41" s="45"/>
      <c r="W41" s="45"/>
      <c r="X41" s="45"/>
      <c r="Y41" s="45"/>
    </row>
    <row r="42" spans="1:25" x14ac:dyDescent="0.25">
      <c r="A42" s="47" t="s">
        <v>318</v>
      </c>
      <c r="B42" s="45" t="s">
        <v>319</v>
      </c>
      <c r="C42" s="45" t="s">
        <v>320</v>
      </c>
      <c r="D42" s="45" t="s">
        <v>321</v>
      </c>
      <c r="E42" s="45" t="s">
        <v>321</v>
      </c>
      <c r="F42" s="45" t="s">
        <v>321</v>
      </c>
      <c r="G42" s="45" t="s">
        <v>322</v>
      </c>
      <c r="H42" s="45" t="s">
        <v>159</v>
      </c>
      <c r="I42" s="45" t="s">
        <v>159</v>
      </c>
      <c r="J42" s="45" t="s">
        <v>159</v>
      </c>
      <c r="K42" s="45" t="s">
        <v>159</v>
      </c>
      <c r="L42" s="45" t="s">
        <v>159</v>
      </c>
      <c r="M42" s="45" t="s">
        <v>159</v>
      </c>
      <c r="N42" s="45" t="s">
        <v>319</v>
      </c>
      <c r="O42" s="12"/>
      <c r="T42" s="45"/>
      <c r="U42" s="45"/>
      <c r="V42" s="45"/>
      <c r="W42" s="45"/>
      <c r="X42" s="45"/>
      <c r="Y42" s="45"/>
    </row>
    <row r="43" spans="1:25" x14ac:dyDescent="0.25">
      <c r="A43" s="47" t="s">
        <v>323</v>
      </c>
      <c r="B43" s="45" t="s">
        <v>324</v>
      </c>
      <c r="C43" s="45" t="s">
        <v>324</v>
      </c>
      <c r="D43" s="45" t="s">
        <v>324</v>
      </c>
      <c r="E43" s="45" t="s">
        <v>325</v>
      </c>
      <c r="F43" s="45" t="s">
        <v>325</v>
      </c>
      <c r="G43" s="45" t="s">
        <v>326</v>
      </c>
      <c r="H43" s="45" t="s">
        <v>226</v>
      </c>
      <c r="I43" s="45" t="s">
        <v>327</v>
      </c>
      <c r="J43" s="45" t="s">
        <v>226</v>
      </c>
      <c r="K43" s="45" t="s">
        <v>226</v>
      </c>
      <c r="L43" s="45" t="s">
        <v>211</v>
      </c>
      <c r="M43" s="45" t="s">
        <v>211</v>
      </c>
      <c r="N43" s="45" t="s">
        <v>190</v>
      </c>
      <c r="O43" s="12"/>
      <c r="T43" s="45"/>
      <c r="U43" s="45"/>
      <c r="V43" s="45"/>
      <c r="W43" s="45"/>
      <c r="X43" s="45"/>
      <c r="Y43" s="45"/>
    </row>
    <row r="44" spans="1:25" x14ac:dyDescent="0.25">
      <c r="A44" s="47" t="s">
        <v>328</v>
      </c>
      <c r="B44" s="45" t="s">
        <v>311</v>
      </c>
      <c r="C44" s="45" t="s">
        <v>329</v>
      </c>
      <c r="D44" s="45" t="s">
        <v>330</v>
      </c>
      <c r="E44" s="45" t="s">
        <v>197</v>
      </c>
      <c r="F44" s="45" t="s">
        <v>331</v>
      </c>
      <c r="G44" s="45" t="s">
        <v>332</v>
      </c>
      <c r="H44" s="45" t="s">
        <v>263</v>
      </c>
      <c r="I44" s="45" t="s">
        <v>333</v>
      </c>
      <c r="J44" s="45" t="s">
        <v>263</v>
      </c>
      <c r="K44" s="45" t="s">
        <v>263</v>
      </c>
      <c r="L44" s="45" t="s">
        <v>333</v>
      </c>
      <c r="M44" s="45" t="s">
        <v>333</v>
      </c>
      <c r="N44" s="45" t="s">
        <v>334</v>
      </c>
      <c r="O44" s="12"/>
      <c r="T44" s="45"/>
      <c r="U44" s="45"/>
      <c r="V44" s="45"/>
      <c r="W44" s="45"/>
      <c r="X44" s="45"/>
      <c r="Y44" s="45"/>
    </row>
    <row r="45" spans="1:25" x14ac:dyDescent="0.25">
      <c r="A45" s="47" t="s">
        <v>335</v>
      </c>
      <c r="B45" s="45" t="s">
        <v>336</v>
      </c>
      <c r="C45" s="45" t="s">
        <v>336</v>
      </c>
      <c r="D45" s="45" t="s">
        <v>337</v>
      </c>
      <c r="E45" s="45" t="s">
        <v>338</v>
      </c>
      <c r="F45" s="45" t="s">
        <v>339</v>
      </c>
      <c r="G45" s="45" t="s">
        <v>340</v>
      </c>
      <c r="H45" s="45" t="s">
        <v>330</v>
      </c>
      <c r="I45" s="45" t="s">
        <v>341</v>
      </c>
      <c r="J45" s="45" t="s">
        <v>342</v>
      </c>
      <c r="K45" s="45" t="s">
        <v>342</v>
      </c>
      <c r="L45" s="45" t="s">
        <v>343</v>
      </c>
      <c r="M45" s="45" t="s">
        <v>344</v>
      </c>
      <c r="N45" s="45" t="s">
        <v>345</v>
      </c>
      <c r="O45" s="12"/>
      <c r="T45" s="45"/>
      <c r="U45" s="45"/>
      <c r="V45" s="45"/>
      <c r="W45" s="45"/>
      <c r="X45" s="45"/>
      <c r="Y45" s="45"/>
    </row>
    <row r="46" spans="1:25" x14ac:dyDescent="0.25">
      <c r="A46" s="16" t="s">
        <v>346</v>
      </c>
      <c r="B46" s="45" t="s">
        <v>159</v>
      </c>
      <c r="C46" s="45" t="s">
        <v>170</v>
      </c>
      <c r="D46" s="45" t="s">
        <v>181</v>
      </c>
      <c r="E46" s="45" t="s">
        <v>190</v>
      </c>
      <c r="F46" s="45" t="s">
        <v>201</v>
      </c>
      <c r="G46" s="45" t="s">
        <v>211</v>
      </c>
      <c r="H46" s="45" t="s">
        <v>222</v>
      </c>
      <c r="I46" s="45" t="s">
        <v>180</v>
      </c>
      <c r="J46" s="45" t="s">
        <v>238</v>
      </c>
      <c r="K46" s="45" t="s">
        <v>245</v>
      </c>
      <c r="L46" s="45" t="s">
        <v>253</v>
      </c>
      <c r="M46" s="45" t="s">
        <v>263</v>
      </c>
      <c r="N46" s="45" t="s">
        <v>347</v>
      </c>
      <c r="O46" s="12"/>
      <c r="T46" s="45"/>
      <c r="U46" s="45"/>
      <c r="V46" s="45"/>
      <c r="W46" s="45"/>
      <c r="X46" s="45"/>
      <c r="Y46" s="45"/>
    </row>
    <row r="47" spans="1:25" x14ac:dyDescent="0.25">
      <c r="A47" s="44" t="s">
        <v>348</v>
      </c>
      <c r="B47" s="57" t="s">
        <v>148</v>
      </c>
      <c r="C47" s="57" t="s">
        <v>160</v>
      </c>
      <c r="D47" s="57" t="s">
        <v>171</v>
      </c>
      <c r="E47" s="57" t="s">
        <v>182</v>
      </c>
      <c r="F47" s="57" t="s">
        <v>191</v>
      </c>
      <c r="G47" s="57" t="s">
        <v>202</v>
      </c>
      <c r="H47" s="57" t="s">
        <v>212</v>
      </c>
      <c r="I47" s="57" t="s">
        <v>223</v>
      </c>
      <c r="J47" s="57" t="s">
        <v>232</v>
      </c>
      <c r="K47" s="57" t="s">
        <v>239</v>
      </c>
      <c r="L47" s="57" t="s">
        <v>246</v>
      </c>
      <c r="M47" s="57" t="s">
        <v>254</v>
      </c>
      <c r="N47" s="44" t="s">
        <v>287</v>
      </c>
      <c r="O47" s="12"/>
      <c r="T47" s="44"/>
      <c r="U47" s="44"/>
      <c r="V47" s="44"/>
      <c r="W47" s="44"/>
      <c r="X47" s="44"/>
      <c r="Y47" s="44"/>
    </row>
    <row r="48" spans="1:25" x14ac:dyDescent="0.25">
      <c r="A48" s="47" t="s">
        <v>288</v>
      </c>
      <c r="B48" s="58" t="s">
        <v>349</v>
      </c>
      <c r="C48" s="58" t="s">
        <v>350</v>
      </c>
      <c r="D48" s="58" t="s">
        <v>310</v>
      </c>
      <c r="E48" s="58" t="s">
        <v>329</v>
      </c>
      <c r="F48" s="58" t="s">
        <v>306</v>
      </c>
      <c r="G48" s="58" t="s">
        <v>351</v>
      </c>
      <c r="H48" s="58" t="s">
        <v>352</v>
      </c>
      <c r="I48" s="58" t="s">
        <v>353</v>
      </c>
      <c r="J48" s="58" t="s">
        <v>300</v>
      </c>
      <c r="K48" s="58" t="s">
        <v>354</v>
      </c>
      <c r="L48" s="58" t="s">
        <v>214</v>
      </c>
      <c r="M48" s="58" t="s">
        <v>326</v>
      </c>
      <c r="N48" s="45" t="s">
        <v>355</v>
      </c>
      <c r="O48" s="12"/>
      <c r="T48" s="45"/>
      <c r="U48" s="45"/>
      <c r="V48" s="45"/>
      <c r="W48" s="45"/>
      <c r="X48" s="45"/>
      <c r="Y48" s="45"/>
    </row>
    <row r="49" spans="1:25" x14ac:dyDescent="0.25">
      <c r="A49" s="47" t="s">
        <v>296</v>
      </c>
      <c r="B49" s="58" t="s">
        <v>238</v>
      </c>
      <c r="C49" s="58" t="s">
        <v>238</v>
      </c>
      <c r="D49" s="58" t="s">
        <v>238</v>
      </c>
      <c r="E49" s="58" t="s">
        <v>356</v>
      </c>
      <c r="F49" s="58" t="s">
        <v>357</v>
      </c>
      <c r="G49" s="58" t="s">
        <v>357</v>
      </c>
      <c r="H49" s="58" t="s">
        <v>188</v>
      </c>
      <c r="I49" s="58" t="s">
        <v>358</v>
      </c>
      <c r="J49" s="58" t="s">
        <v>359</v>
      </c>
      <c r="K49" s="58" t="s">
        <v>360</v>
      </c>
      <c r="L49" s="58" t="s">
        <v>358</v>
      </c>
      <c r="M49" s="58" t="s">
        <v>179</v>
      </c>
      <c r="N49" s="45" t="s">
        <v>361</v>
      </c>
      <c r="O49" s="12"/>
      <c r="T49" s="45"/>
      <c r="U49" s="45"/>
      <c r="V49" s="45"/>
      <c r="W49" s="45"/>
      <c r="X49" s="45"/>
      <c r="Y49" s="45"/>
    </row>
    <row r="50" spans="1:25" x14ac:dyDescent="0.25">
      <c r="A50" s="47" t="s">
        <v>305</v>
      </c>
      <c r="B50" s="58" t="s">
        <v>263</v>
      </c>
      <c r="C50" s="58" t="s">
        <v>313</v>
      </c>
      <c r="D50" s="58" t="s">
        <v>311</v>
      </c>
      <c r="E50" s="58" t="s">
        <v>190</v>
      </c>
      <c r="F50" s="58" t="s">
        <v>309</v>
      </c>
      <c r="G50" s="58" t="s">
        <v>362</v>
      </c>
      <c r="H50" s="58" t="s">
        <v>363</v>
      </c>
      <c r="I50" s="58" t="s">
        <v>351</v>
      </c>
      <c r="J50" s="58" t="s">
        <v>326</v>
      </c>
      <c r="K50" s="58" t="s">
        <v>262</v>
      </c>
      <c r="L50" s="58" t="s">
        <v>364</v>
      </c>
      <c r="M50" s="58" t="s">
        <v>365</v>
      </c>
      <c r="N50" s="45" t="s">
        <v>180</v>
      </c>
      <c r="O50" s="12"/>
      <c r="T50" s="45"/>
      <c r="U50" s="45"/>
      <c r="V50" s="45"/>
      <c r="W50" s="45"/>
      <c r="X50" s="45"/>
      <c r="Y50" s="45"/>
    </row>
    <row r="51" spans="1:25" x14ac:dyDescent="0.25">
      <c r="A51" s="47" t="s">
        <v>315</v>
      </c>
      <c r="B51" s="58" t="s">
        <v>190</v>
      </c>
      <c r="C51" s="58" t="s">
        <v>190</v>
      </c>
      <c r="D51" s="58" t="s">
        <v>190</v>
      </c>
      <c r="E51" s="58" t="s">
        <v>366</v>
      </c>
      <c r="F51" s="58" t="s">
        <v>366</v>
      </c>
      <c r="G51" s="58" t="s">
        <v>366</v>
      </c>
      <c r="H51" s="58" t="s">
        <v>304</v>
      </c>
      <c r="I51" s="58" t="s">
        <v>293</v>
      </c>
      <c r="J51" s="58" t="s">
        <v>367</v>
      </c>
      <c r="K51" s="58" t="s">
        <v>368</v>
      </c>
      <c r="L51" s="58" t="s">
        <v>369</v>
      </c>
      <c r="M51" s="58" t="s">
        <v>370</v>
      </c>
      <c r="N51" s="45" t="s">
        <v>371</v>
      </c>
      <c r="O51" s="12"/>
      <c r="T51" s="45"/>
      <c r="U51" s="45"/>
      <c r="V51" s="45"/>
      <c r="W51" s="45"/>
      <c r="X51" s="45"/>
      <c r="Y51" s="45"/>
    </row>
    <row r="52" spans="1:25" x14ac:dyDescent="0.25">
      <c r="A52" s="47" t="s">
        <v>318</v>
      </c>
      <c r="B52" s="58" t="s">
        <v>159</v>
      </c>
      <c r="C52" s="58" t="s">
        <v>159</v>
      </c>
      <c r="D52" s="58" t="s">
        <v>159</v>
      </c>
      <c r="E52" s="58" t="s">
        <v>159</v>
      </c>
      <c r="F52" s="58" t="s">
        <v>159</v>
      </c>
      <c r="G52" s="58" t="s">
        <v>159</v>
      </c>
      <c r="H52" s="58" t="s">
        <v>311</v>
      </c>
      <c r="I52" s="58" t="s">
        <v>372</v>
      </c>
      <c r="J52" s="58" t="s">
        <v>372</v>
      </c>
      <c r="K52" s="58" t="s">
        <v>372</v>
      </c>
      <c r="L52" s="58" t="s">
        <v>372</v>
      </c>
      <c r="M52" s="58" t="s">
        <v>372</v>
      </c>
      <c r="N52" s="45" t="s">
        <v>327</v>
      </c>
      <c r="O52" s="12"/>
      <c r="T52" s="45"/>
      <c r="U52" s="45"/>
      <c r="V52" s="45"/>
      <c r="W52" s="45"/>
      <c r="X52" s="45"/>
      <c r="Y52" s="45"/>
    </row>
    <row r="53" spans="1:25" x14ac:dyDescent="0.25">
      <c r="A53" s="47" t="s">
        <v>323</v>
      </c>
      <c r="B53" s="58" t="s">
        <v>211</v>
      </c>
      <c r="C53" s="58" t="s">
        <v>211</v>
      </c>
      <c r="D53" s="58" t="s">
        <v>211</v>
      </c>
      <c r="E53" s="58" t="s">
        <v>211</v>
      </c>
      <c r="F53" s="58" t="s">
        <v>211</v>
      </c>
      <c r="G53" s="58" t="s">
        <v>211</v>
      </c>
      <c r="H53" s="58" t="s">
        <v>208</v>
      </c>
      <c r="I53" s="58" t="s">
        <v>373</v>
      </c>
      <c r="J53" s="58" t="s">
        <v>373</v>
      </c>
      <c r="K53" s="58" t="s">
        <v>373</v>
      </c>
      <c r="L53" s="58" t="s">
        <v>374</v>
      </c>
      <c r="M53" s="58" t="s">
        <v>374</v>
      </c>
      <c r="N53" s="45" t="s">
        <v>359</v>
      </c>
      <c r="O53" s="12"/>
      <c r="T53" s="45"/>
      <c r="U53" s="45"/>
      <c r="V53" s="45"/>
      <c r="W53" s="45"/>
      <c r="X53" s="45"/>
      <c r="Y53" s="45"/>
    </row>
    <row r="54" spans="1:25" x14ac:dyDescent="0.25">
      <c r="A54" s="47" t="s">
        <v>328</v>
      </c>
      <c r="B54" s="58" t="s">
        <v>333</v>
      </c>
      <c r="C54" s="58" t="s">
        <v>333</v>
      </c>
      <c r="D54" s="58" t="s">
        <v>375</v>
      </c>
      <c r="E54" s="58" t="s">
        <v>375</v>
      </c>
      <c r="F54" s="58" t="s">
        <v>375</v>
      </c>
      <c r="G54" s="58" t="s">
        <v>375</v>
      </c>
      <c r="H54" s="58" t="s">
        <v>363</v>
      </c>
      <c r="I54" s="58" t="s">
        <v>376</v>
      </c>
      <c r="J54" s="58" t="s">
        <v>377</v>
      </c>
      <c r="K54" s="58" t="s">
        <v>376</v>
      </c>
      <c r="L54" s="58" t="s">
        <v>378</v>
      </c>
      <c r="M54" s="58" t="s">
        <v>378</v>
      </c>
      <c r="N54" s="45" t="s">
        <v>376</v>
      </c>
      <c r="O54" s="12"/>
      <c r="T54" s="45"/>
      <c r="U54" s="45"/>
      <c r="V54" s="45"/>
      <c r="W54" s="45"/>
      <c r="X54" s="45"/>
      <c r="Y54" s="45"/>
    </row>
    <row r="55" spans="1:25" x14ac:dyDescent="0.25">
      <c r="A55" s="47" t="s">
        <v>335</v>
      </c>
      <c r="B55" s="58" t="s">
        <v>344</v>
      </c>
      <c r="C55" s="58" t="s">
        <v>344</v>
      </c>
      <c r="D55" s="58" t="s">
        <v>344</v>
      </c>
      <c r="E55" s="58" t="s">
        <v>344</v>
      </c>
      <c r="F55" s="58" t="s">
        <v>344</v>
      </c>
      <c r="G55" s="58" t="s">
        <v>344</v>
      </c>
      <c r="H55" s="58" t="s">
        <v>379</v>
      </c>
      <c r="I55" s="58" t="s">
        <v>379</v>
      </c>
      <c r="J55" s="58" t="s">
        <v>379</v>
      </c>
      <c r="K55" s="58" t="s">
        <v>379</v>
      </c>
      <c r="L55" s="58" t="s">
        <v>379</v>
      </c>
      <c r="M55" s="58" t="s">
        <v>379</v>
      </c>
      <c r="N55" s="45" t="s">
        <v>380</v>
      </c>
      <c r="O55" s="12"/>
      <c r="T55" s="45"/>
      <c r="U55" s="45"/>
      <c r="V55" s="45"/>
      <c r="W55" s="45"/>
      <c r="X55" s="45"/>
      <c r="Y55" s="45"/>
    </row>
    <row r="56" spans="1:25" x14ac:dyDescent="0.25">
      <c r="A56" s="16" t="s">
        <v>346</v>
      </c>
      <c r="B56" s="58" t="s">
        <v>158</v>
      </c>
      <c r="C56" s="58" t="s">
        <v>169</v>
      </c>
      <c r="D56" s="58" t="s">
        <v>180</v>
      </c>
      <c r="E56" s="58" t="s">
        <v>189</v>
      </c>
      <c r="F56" s="58" t="s">
        <v>200</v>
      </c>
      <c r="G56" s="58" t="s">
        <v>210</v>
      </c>
      <c r="H56" s="58" t="s">
        <v>221</v>
      </c>
      <c r="I56" s="58" t="s">
        <v>231</v>
      </c>
      <c r="J56" s="58" t="s">
        <v>155</v>
      </c>
      <c r="K56" s="58" t="s">
        <v>244</v>
      </c>
      <c r="L56" s="58" t="s">
        <v>252</v>
      </c>
      <c r="M56" s="58" t="s">
        <v>262</v>
      </c>
      <c r="N56" s="45" t="s">
        <v>381</v>
      </c>
      <c r="O56" s="12"/>
      <c r="T56" s="45"/>
      <c r="U56" s="45"/>
      <c r="V56" s="45"/>
      <c r="W56" s="45"/>
      <c r="X56" s="45"/>
      <c r="Y56" s="45"/>
    </row>
    <row r="57" spans="1:25" x14ac:dyDescent="0.25">
      <c r="A57" s="44" t="s">
        <v>382</v>
      </c>
      <c r="B57" s="57" t="s">
        <v>148</v>
      </c>
      <c r="C57" s="57" t="s">
        <v>160</v>
      </c>
      <c r="D57" s="57" t="s">
        <v>171</v>
      </c>
      <c r="E57" s="57" t="s">
        <v>182</v>
      </c>
      <c r="F57" s="57" t="s">
        <v>191</v>
      </c>
      <c r="G57" s="57" t="s">
        <v>202</v>
      </c>
      <c r="H57" s="57" t="s">
        <v>212</v>
      </c>
      <c r="I57" s="57" t="s">
        <v>223</v>
      </c>
      <c r="J57" s="57" t="s">
        <v>232</v>
      </c>
      <c r="K57" s="57" t="s">
        <v>239</v>
      </c>
      <c r="L57" s="57" t="s">
        <v>246</v>
      </c>
      <c r="M57" s="57" t="s">
        <v>254</v>
      </c>
      <c r="N57" s="44" t="s">
        <v>287</v>
      </c>
      <c r="O57" s="12"/>
      <c r="T57" s="44"/>
      <c r="U57" s="44"/>
      <c r="V57" s="44"/>
      <c r="W57" s="44"/>
      <c r="X57" s="44"/>
      <c r="Y57" s="44"/>
    </row>
    <row r="58" spans="1:25" x14ac:dyDescent="0.25">
      <c r="A58" s="47" t="s">
        <v>288</v>
      </c>
      <c r="B58" s="58" t="s">
        <v>322</v>
      </c>
      <c r="C58" s="58" t="s">
        <v>383</v>
      </c>
      <c r="D58" s="58" t="s">
        <v>213</v>
      </c>
      <c r="E58" s="58" t="s">
        <v>384</v>
      </c>
      <c r="F58" s="58" t="s">
        <v>385</v>
      </c>
      <c r="G58" s="58" t="s">
        <v>150</v>
      </c>
      <c r="H58" s="58" t="s">
        <v>290</v>
      </c>
      <c r="I58" s="58" t="s">
        <v>233</v>
      </c>
      <c r="J58" s="58" t="s">
        <v>173</v>
      </c>
      <c r="K58" s="58" t="s">
        <v>386</v>
      </c>
      <c r="L58" s="58" t="s">
        <v>387</v>
      </c>
      <c r="M58" s="58" t="s">
        <v>388</v>
      </c>
      <c r="N58" s="45" t="s">
        <v>289</v>
      </c>
      <c r="O58" s="12"/>
      <c r="T58" s="45"/>
      <c r="U58" s="45"/>
      <c r="V58" s="45"/>
      <c r="W58" s="45"/>
      <c r="X58" s="45"/>
      <c r="Y58" s="45"/>
    </row>
    <row r="59" spans="1:25" x14ac:dyDescent="0.25">
      <c r="A59" s="47" t="s">
        <v>296</v>
      </c>
      <c r="B59" s="58" t="s">
        <v>384</v>
      </c>
      <c r="C59" s="58" t="s">
        <v>178</v>
      </c>
      <c r="D59" s="58" t="s">
        <v>156</v>
      </c>
      <c r="E59" s="58" t="s">
        <v>168</v>
      </c>
      <c r="F59" s="58" t="s">
        <v>243</v>
      </c>
      <c r="G59" s="58" t="s">
        <v>389</v>
      </c>
      <c r="H59" s="58" t="s">
        <v>389</v>
      </c>
      <c r="I59" s="58" t="s">
        <v>179</v>
      </c>
      <c r="J59" s="58" t="s">
        <v>319</v>
      </c>
      <c r="K59" s="58" t="s">
        <v>307</v>
      </c>
      <c r="L59" s="58" t="s">
        <v>390</v>
      </c>
      <c r="M59" s="58" t="s">
        <v>322</v>
      </c>
      <c r="N59" s="45" t="s">
        <v>390</v>
      </c>
      <c r="O59" s="12"/>
      <c r="T59" s="45"/>
      <c r="U59" s="45"/>
      <c r="V59" s="45"/>
      <c r="W59" s="45"/>
      <c r="X59" s="45"/>
      <c r="Y59" s="45"/>
    </row>
    <row r="60" spans="1:25" x14ac:dyDescent="0.25">
      <c r="A60" s="47" t="s">
        <v>305</v>
      </c>
      <c r="B60" s="58" t="s">
        <v>292</v>
      </c>
      <c r="C60" s="58" t="s">
        <v>231</v>
      </c>
      <c r="D60" s="58" t="s">
        <v>357</v>
      </c>
      <c r="E60" s="58" t="s">
        <v>391</v>
      </c>
      <c r="F60" s="58" t="s">
        <v>391</v>
      </c>
      <c r="G60" s="58" t="s">
        <v>190</v>
      </c>
      <c r="H60" s="58" t="s">
        <v>392</v>
      </c>
      <c r="I60" s="58" t="s">
        <v>353</v>
      </c>
      <c r="J60" s="58" t="s">
        <v>304</v>
      </c>
      <c r="K60" s="58" t="s">
        <v>368</v>
      </c>
      <c r="L60" s="58" t="s">
        <v>263</v>
      </c>
      <c r="M60" s="58" t="s">
        <v>342</v>
      </c>
      <c r="N60" s="45" t="s">
        <v>393</v>
      </c>
      <c r="O60" s="12"/>
      <c r="T60" s="45"/>
      <c r="U60" s="45"/>
      <c r="V60" s="45"/>
      <c r="W60" s="45"/>
      <c r="X60" s="45"/>
      <c r="Y60" s="45"/>
    </row>
    <row r="61" spans="1:25" x14ac:dyDescent="0.25">
      <c r="A61" s="47" t="s">
        <v>315</v>
      </c>
      <c r="B61" s="58" t="s">
        <v>369</v>
      </c>
      <c r="C61" s="58" t="s">
        <v>369</v>
      </c>
      <c r="D61" s="58" t="s">
        <v>369</v>
      </c>
      <c r="E61" s="58" t="s">
        <v>369</v>
      </c>
      <c r="F61" s="58" t="s">
        <v>369</v>
      </c>
      <c r="G61" s="58" t="s">
        <v>369</v>
      </c>
      <c r="H61" s="58" t="s">
        <v>369</v>
      </c>
      <c r="I61" s="58" t="s">
        <v>369</v>
      </c>
      <c r="J61" s="58" t="s">
        <v>394</v>
      </c>
      <c r="K61" s="58" t="s">
        <v>343</v>
      </c>
      <c r="L61" s="58" t="s">
        <v>395</v>
      </c>
      <c r="M61" s="58" t="s">
        <v>395</v>
      </c>
      <c r="N61" s="45" t="s">
        <v>396</v>
      </c>
      <c r="O61" s="12"/>
      <c r="T61" s="45"/>
      <c r="U61" s="45"/>
      <c r="V61" s="45"/>
      <c r="W61" s="45"/>
      <c r="X61" s="45"/>
      <c r="Y61" s="45"/>
    </row>
    <row r="62" spans="1:25" x14ac:dyDescent="0.25">
      <c r="A62" s="47" t="s">
        <v>318</v>
      </c>
      <c r="B62" s="58" t="s">
        <v>372</v>
      </c>
      <c r="C62" s="58" t="s">
        <v>372</v>
      </c>
      <c r="D62" s="58" t="s">
        <v>372</v>
      </c>
      <c r="E62" s="58" t="s">
        <v>372</v>
      </c>
      <c r="F62" s="58" t="s">
        <v>372</v>
      </c>
      <c r="G62" s="58" t="s">
        <v>372</v>
      </c>
      <c r="H62" s="58" t="s">
        <v>372</v>
      </c>
      <c r="I62" s="58" t="s">
        <v>372</v>
      </c>
      <c r="J62" s="58" t="s">
        <v>372</v>
      </c>
      <c r="K62" s="58" t="s">
        <v>372</v>
      </c>
      <c r="L62" s="58" t="s">
        <v>372</v>
      </c>
      <c r="M62" s="58" t="s">
        <v>372</v>
      </c>
      <c r="N62" s="45" t="s">
        <v>372</v>
      </c>
      <c r="O62" s="12"/>
      <c r="T62" s="45"/>
      <c r="U62" s="45"/>
      <c r="V62" s="45"/>
      <c r="W62" s="45"/>
      <c r="X62" s="45"/>
      <c r="Y62" s="45"/>
    </row>
    <row r="63" spans="1:25" x14ac:dyDescent="0.25">
      <c r="A63" s="47" t="s">
        <v>323</v>
      </c>
      <c r="B63" s="58" t="s">
        <v>374</v>
      </c>
      <c r="C63" s="58" t="s">
        <v>374</v>
      </c>
      <c r="D63" s="58" t="s">
        <v>374</v>
      </c>
      <c r="E63" s="58" t="s">
        <v>226</v>
      </c>
      <c r="F63" s="58" t="s">
        <v>226</v>
      </c>
      <c r="G63" s="58" t="s">
        <v>226</v>
      </c>
      <c r="H63" s="58" t="s">
        <v>226</v>
      </c>
      <c r="I63" s="58" t="s">
        <v>358</v>
      </c>
      <c r="J63" s="58" t="s">
        <v>358</v>
      </c>
      <c r="K63" s="58" t="s">
        <v>358</v>
      </c>
      <c r="L63" s="58" t="s">
        <v>358</v>
      </c>
      <c r="M63" s="58" t="s">
        <v>181</v>
      </c>
      <c r="N63" s="45" t="s">
        <v>327</v>
      </c>
      <c r="O63" s="12"/>
      <c r="T63" s="45"/>
      <c r="U63" s="45"/>
      <c r="V63" s="45"/>
      <c r="W63" s="45"/>
      <c r="X63" s="45"/>
      <c r="Y63" s="45"/>
    </row>
    <row r="64" spans="1:25" x14ac:dyDescent="0.25">
      <c r="A64" s="47" t="s">
        <v>328</v>
      </c>
      <c r="B64" s="58" t="s">
        <v>378</v>
      </c>
      <c r="C64" s="58" t="s">
        <v>377</v>
      </c>
      <c r="D64" s="58" t="s">
        <v>377</v>
      </c>
      <c r="E64" s="58" t="s">
        <v>377</v>
      </c>
      <c r="F64" s="58" t="s">
        <v>377</v>
      </c>
      <c r="G64" s="58" t="s">
        <v>397</v>
      </c>
      <c r="H64" s="58" t="s">
        <v>398</v>
      </c>
      <c r="I64" s="58" t="s">
        <v>398</v>
      </c>
      <c r="J64" s="58" t="s">
        <v>398</v>
      </c>
      <c r="K64" s="58" t="s">
        <v>398</v>
      </c>
      <c r="L64" s="58" t="s">
        <v>398</v>
      </c>
      <c r="M64" s="58" t="s">
        <v>331</v>
      </c>
      <c r="N64" s="45" t="s">
        <v>399</v>
      </c>
      <c r="O64" s="12"/>
      <c r="T64" s="45"/>
      <c r="U64" s="45"/>
      <c r="V64" s="45"/>
      <c r="W64" s="45"/>
      <c r="X64" s="45"/>
      <c r="Y64" s="45"/>
    </row>
    <row r="65" spans="1:101" x14ac:dyDescent="0.25">
      <c r="A65" s="47" t="s">
        <v>335</v>
      </c>
      <c r="B65" s="58" t="s">
        <v>379</v>
      </c>
      <c r="C65" s="58" t="s">
        <v>379</v>
      </c>
      <c r="D65" s="58" t="s">
        <v>379</v>
      </c>
      <c r="E65" s="58" t="s">
        <v>379</v>
      </c>
      <c r="F65" s="58" t="s">
        <v>379</v>
      </c>
      <c r="G65" s="58" t="s">
        <v>400</v>
      </c>
      <c r="H65" s="58" t="s">
        <v>371</v>
      </c>
      <c r="I65" s="58" t="s">
        <v>371</v>
      </c>
      <c r="J65" s="58" t="s">
        <v>371</v>
      </c>
      <c r="K65" s="58" t="s">
        <v>371</v>
      </c>
      <c r="L65" s="58" t="s">
        <v>371</v>
      </c>
      <c r="M65" s="58" t="s">
        <v>371</v>
      </c>
      <c r="N65" s="45" t="s">
        <v>401</v>
      </c>
      <c r="O65" s="12"/>
      <c r="T65" s="45"/>
      <c r="U65" s="45"/>
      <c r="V65" s="45"/>
      <c r="W65" s="45"/>
      <c r="X65" s="45"/>
      <c r="Y65" s="45"/>
    </row>
    <row r="66" spans="1:101" x14ac:dyDescent="0.25">
      <c r="A66" s="16" t="s">
        <v>346</v>
      </c>
      <c r="B66" s="58" t="s">
        <v>157</v>
      </c>
      <c r="C66" s="58" t="s">
        <v>157</v>
      </c>
      <c r="D66" s="58" t="s">
        <v>179</v>
      </c>
      <c r="E66" s="58" t="s">
        <v>188</v>
      </c>
      <c r="F66" s="58" t="s">
        <v>199</v>
      </c>
      <c r="G66" s="58" t="s">
        <v>209</v>
      </c>
      <c r="H66" s="58" t="s">
        <v>220</v>
      </c>
      <c r="I66" s="58" t="s">
        <v>157</v>
      </c>
      <c r="J66" s="58" t="s">
        <v>225</v>
      </c>
      <c r="K66" s="58" t="s">
        <v>188</v>
      </c>
      <c r="L66" s="58" t="s">
        <v>209</v>
      </c>
      <c r="M66" s="58" t="s">
        <v>261</v>
      </c>
      <c r="N66" s="45" t="s">
        <v>319</v>
      </c>
      <c r="O66" s="12"/>
      <c r="T66" s="45"/>
      <c r="U66" s="45"/>
      <c r="V66" s="45"/>
      <c r="W66" s="45"/>
      <c r="X66" s="45"/>
      <c r="Y66" s="45"/>
    </row>
    <row r="67" spans="1:101" s="108" customFormat="1" x14ac:dyDescent="0.25">
      <c r="A67" s="105" t="s">
        <v>335</v>
      </c>
      <c r="B67" s="106" t="s">
        <v>294</v>
      </c>
      <c r="C67" s="106" t="s">
        <v>402</v>
      </c>
      <c r="D67" s="106" t="s">
        <v>245</v>
      </c>
      <c r="E67" s="106" t="s">
        <v>245</v>
      </c>
      <c r="F67" s="106" t="s">
        <v>245</v>
      </c>
      <c r="G67" s="106" t="s">
        <v>245</v>
      </c>
      <c r="H67" s="106" t="s">
        <v>238</v>
      </c>
      <c r="I67" s="106" t="s">
        <v>295</v>
      </c>
      <c r="J67" s="106" t="s">
        <v>295</v>
      </c>
      <c r="K67" s="106" t="s">
        <v>403</v>
      </c>
      <c r="L67" s="106" t="s">
        <v>395</v>
      </c>
      <c r="M67" s="106" t="s">
        <v>396</v>
      </c>
      <c r="N67" s="107" t="s">
        <v>295</v>
      </c>
      <c r="O67" s="12"/>
      <c r="T67" s="107"/>
      <c r="U67" s="107"/>
      <c r="V67" s="107"/>
      <c r="W67" s="107"/>
      <c r="X67" s="107"/>
      <c r="Y67" s="107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09"/>
      <c r="CS67" s="109"/>
      <c r="CT67" s="109"/>
      <c r="CU67" s="109"/>
      <c r="CV67" s="109"/>
      <c r="CW67" s="109"/>
    </row>
    <row r="68" spans="1:101" s="108" customFormat="1" x14ac:dyDescent="0.25">
      <c r="A68" s="110" t="s">
        <v>346</v>
      </c>
      <c r="B68" s="106" t="s">
        <v>151</v>
      </c>
      <c r="C68" s="106" t="s">
        <v>163</v>
      </c>
      <c r="D68" s="106" t="s">
        <v>162</v>
      </c>
      <c r="E68" s="106" t="s">
        <v>184</v>
      </c>
      <c r="F68" s="106" t="s">
        <v>193</v>
      </c>
      <c r="G68" s="106" t="s">
        <v>193</v>
      </c>
      <c r="H68" s="106" t="s">
        <v>214</v>
      </c>
      <c r="I68" s="106" t="s">
        <v>226</v>
      </c>
      <c r="J68" s="106" t="s">
        <v>234</v>
      </c>
      <c r="K68" s="106" t="s">
        <v>170</v>
      </c>
      <c r="L68" s="106" t="s">
        <v>199</v>
      </c>
      <c r="M68" s="106" t="s">
        <v>256</v>
      </c>
      <c r="N68" s="107" t="s">
        <v>404</v>
      </c>
      <c r="O68" s="12"/>
      <c r="T68" s="107"/>
      <c r="U68" s="107"/>
      <c r="V68" s="107"/>
      <c r="W68" s="107"/>
      <c r="X68" s="107"/>
      <c r="Y68" s="107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09"/>
      <c r="CS68" s="109"/>
      <c r="CT68" s="109"/>
      <c r="CU68" s="109"/>
      <c r="CV68" s="109"/>
      <c r="CW68" s="109"/>
    </row>
    <row r="69" spans="1:101" x14ac:dyDescent="0.25">
      <c r="A69" s="44" t="s">
        <v>405</v>
      </c>
      <c r="B69" s="57" t="s">
        <v>148</v>
      </c>
      <c r="C69" s="57" t="s">
        <v>160</v>
      </c>
      <c r="D69" s="57" t="s">
        <v>171</v>
      </c>
      <c r="E69" s="57" t="s">
        <v>182</v>
      </c>
      <c r="F69" s="57" t="s">
        <v>191</v>
      </c>
      <c r="G69" s="57" t="s">
        <v>202</v>
      </c>
      <c r="H69" s="57" t="s">
        <v>212</v>
      </c>
      <c r="I69" s="57" t="s">
        <v>223</v>
      </c>
      <c r="J69" s="57" t="s">
        <v>232</v>
      </c>
      <c r="K69" s="57" t="s">
        <v>239</v>
      </c>
      <c r="L69" s="57" t="s">
        <v>246</v>
      </c>
      <c r="M69" s="57" t="s">
        <v>254</v>
      </c>
      <c r="N69" s="44" t="s">
        <v>287</v>
      </c>
      <c r="O69" s="12"/>
      <c r="T69" s="44"/>
      <c r="U69" s="44"/>
      <c r="V69" s="44"/>
      <c r="W69" s="44"/>
      <c r="X69" s="44"/>
      <c r="Y69" s="44"/>
    </row>
    <row r="70" spans="1:101" x14ac:dyDescent="0.25">
      <c r="A70" s="47" t="s">
        <v>288</v>
      </c>
      <c r="B70" s="58" t="s">
        <v>406</v>
      </c>
      <c r="C70" s="58" t="s">
        <v>407</v>
      </c>
      <c r="D70" s="58" t="s">
        <v>408</v>
      </c>
      <c r="E70" s="58" t="s">
        <v>409</v>
      </c>
      <c r="F70" s="58" t="s">
        <v>410</v>
      </c>
      <c r="G70" s="58" t="s">
        <v>411</v>
      </c>
      <c r="H70" s="58" t="s">
        <v>389</v>
      </c>
      <c r="I70" s="58" t="s">
        <v>170</v>
      </c>
      <c r="J70" s="58" t="s">
        <v>251</v>
      </c>
      <c r="K70" s="58" t="s">
        <v>209</v>
      </c>
      <c r="L70" s="58" t="s">
        <v>156</v>
      </c>
      <c r="M70" s="58" t="s">
        <v>163</v>
      </c>
      <c r="N70" s="45" t="s">
        <v>184</v>
      </c>
      <c r="O70" s="12"/>
      <c r="T70" s="45"/>
      <c r="U70" s="45"/>
      <c r="V70" s="45"/>
      <c r="W70" s="45"/>
      <c r="X70" s="45"/>
      <c r="Y70" s="45"/>
    </row>
    <row r="71" spans="1:101" x14ac:dyDescent="0.25">
      <c r="A71" s="47" t="s">
        <v>296</v>
      </c>
      <c r="B71" s="58" t="s">
        <v>383</v>
      </c>
      <c r="C71" s="58" t="s">
        <v>412</v>
      </c>
      <c r="D71" s="58" t="s">
        <v>225</v>
      </c>
      <c r="E71" s="58" t="s">
        <v>322</v>
      </c>
      <c r="F71" s="58" t="s">
        <v>411</v>
      </c>
      <c r="G71" s="58" t="s">
        <v>247</v>
      </c>
      <c r="H71" s="58" t="s">
        <v>247</v>
      </c>
      <c r="I71" s="58" t="s">
        <v>247</v>
      </c>
      <c r="J71" s="58" t="s">
        <v>247</v>
      </c>
      <c r="K71" s="58" t="s">
        <v>247</v>
      </c>
      <c r="L71" s="58" t="s">
        <v>290</v>
      </c>
      <c r="M71" s="58" t="s">
        <v>413</v>
      </c>
      <c r="N71" s="45" t="s">
        <v>240</v>
      </c>
      <c r="O71" s="12"/>
      <c r="T71" s="45"/>
      <c r="U71" s="45"/>
      <c r="V71" s="45"/>
      <c r="W71" s="45"/>
      <c r="X71" s="45"/>
      <c r="Y71" s="45"/>
    </row>
    <row r="72" spans="1:101" x14ac:dyDescent="0.25">
      <c r="A72" s="47" t="s">
        <v>305</v>
      </c>
      <c r="B72" s="58" t="s">
        <v>309</v>
      </c>
      <c r="C72" s="58" t="s">
        <v>414</v>
      </c>
      <c r="D72" s="58" t="s">
        <v>349</v>
      </c>
      <c r="E72" s="58" t="s">
        <v>395</v>
      </c>
      <c r="F72" s="58" t="s">
        <v>403</v>
      </c>
      <c r="G72" s="58" t="s">
        <v>415</v>
      </c>
      <c r="H72" s="58" t="s">
        <v>301</v>
      </c>
      <c r="I72" s="58" t="s">
        <v>334</v>
      </c>
      <c r="J72" s="58" t="s">
        <v>301</v>
      </c>
      <c r="K72" s="58" t="s">
        <v>416</v>
      </c>
      <c r="L72" s="58" t="s">
        <v>222</v>
      </c>
      <c r="M72" s="58" t="s">
        <v>340</v>
      </c>
      <c r="N72" s="45" t="s">
        <v>417</v>
      </c>
      <c r="O72" s="12"/>
      <c r="T72" s="45"/>
      <c r="U72" s="45"/>
      <c r="V72" s="45"/>
      <c r="W72" s="45"/>
      <c r="X72" s="45"/>
      <c r="Y72" s="45"/>
    </row>
    <row r="73" spans="1:101" x14ac:dyDescent="0.25">
      <c r="A73" s="47" t="s">
        <v>315</v>
      </c>
      <c r="B73" s="58" t="s">
        <v>221</v>
      </c>
      <c r="C73" s="58" t="s">
        <v>402</v>
      </c>
      <c r="D73" s="58" t="s">
        <v>402</v>
      </c>
      <c r="E73" s="58" t="s">
        <v>402</v>
      </c>
      <c r="F73" s="58" t="s">
        <v>402</v>
      </c>
      <c r="G73" s="58" t="s">
        <v>418</v>
      </c>
      <c r="H73" s="58" t="s">
        <v>342</v>
      </c>
      <c r="I73" s="58" t="s">
        <v>342</v>
      </c>
      <c r="J73" s="58" t="s">
        <v>395</v>
      </c>
      <c r="K73" s="58" t="s">
        <v>395</v>
      </c>
      <c r="L73" s="58" t="s">
        <v>395</v>
      </c>
      <c r="M73" s="58" t="s">
        <v>371</v>
      </c>
      <c r="N73" s="45" t="s">
        <v>417</v>
      </c>
      <c r="O73" s="12"/>
      <c r="T73" s="45"/>
      <c r="U73" s="45"/>
      <c r="V73" s="45"/>
      <c r="W73" s="45"/>
      <c r="X73" s="45"/>
      <c r="Y73" s="45"/>
    </row>
    <row r="74" spans="1:101" x14ac:dyDescent="0.25">
      <c r="A74" s="47" t="s">
        <v>318</v>
      </c>
      <c r="B74" s="58" t="s">
        <v>372</v>
      </c>
      <c r="C74" s="58" t="s">
        <v>372</v>
      </c>
      <c r="D74" s="58" t="s">
        <v>181</v>
      </c>
      <c r="E74" s="58" t="s">
        <v>181</v>
      </c>
      <c r="F74" s="58" t="s">
        <v>181</v>
      </c>
      <c r="G74" s="58" t="s">
        <v>419</v>
      </c>
      <c r="H74" s="58" t="s">
        <v>419</v>
      </c>
      <c r="I74" s="58" t="s">
        <v>419</v>
      </c>
      <c r="J74" s="58" t="s">
        <v>419</v>
      </c>
      <c r="K74" s="58" t="s">
        <v>419</v>
      </c>
      <c r="L74" s="58" t="s">
        <v>419</v>
      </c>
      <c r="M74" s="58" t="s">
        <v>383</v>
      </c>
      <c r="N74" s="45" t="s">
        <v>319</v>
      </c>
      <c r="O74" s="12"/>
      <c r="T74" s="45"/>
      <c r="U74" s="45"/>
      <c r="V74" s="45"/>
      <c r="W74" s="45"/>
      <c r="X74" s="45"/>
      <c r="Y74" s="45"/>
    </row>
    <row r="75" spans="1:101" x14ac:dyDescent="0.25">
      <c r="A75" s="47" t="s">
        <v>323</v>
      </c>
      <c r="B75" s="58" t="s">
        <v>181</v>
      </c>
      <c r="C75" s="58" t="s">
        <v>181</v>
      </c>
      <c r="D75" s="58" t="s">
        <v>181</v>
      </c>
      <c r="E75" s="58" t="s">
        <v>181</v>
      </c>
      <c r="F75" s="58" t="s">
        <v>358</v>
      </c>
      <c r="G75" s="58" t="s">
        <v>211</v>
      </c>
      <c r="H75" s="58" t="s">
        <v>211</v>
      </c>
      <c r="I75" s="58" t="s">
        <v>211</v>
      </c>
      <c r="J75" s="58" t="s">
        <v>211</v>
      </c>
      <c r="K75" s="58" t="s">
        <v>211</v>
      </c>
      <c r="L75" s="58" t="s">
        <v>211</v>
      </c>
      <c r="M75" s="58" t="s">
        <v>226</v>
      </c>
      <c r="N75" s="45" t="s">
        <v>219</v>
      </c>
      <c r="O75" s="12"/>
      <c r="T75" s="45"/>
      <c r="U75" s="45"/>
      <c r="V75" s="45"/>
      <c r="W75" s="45"/>
      <c r="X75" s="45"/>
      <c r="Y75" s="45"/>
    </row>
    <row r="76" spans="1:101" x14ac:dyDescent="0.25">
      <c r="A76" s="47" t="s">
        <v>328</v>
      </c>
      <c r="B76" s="58" t="s">
        <v>331</v>
      </c>
      <c r="C76" s="58" t="s">
        <v>331</v>
      </c>
      <c r="D76" s="58" t="s">
        <v>331</v>
      </c>
      <c r="E76" s="58" t="s">
        <v>420</v>
      </c>
      <c r="F76" s="58" t="s">
        <v>420</v>
      </c>
      <c r="G76" s="58" t="s">
        <v>421</v>
      </c>
      <c r="H76" s="58" t="s">
        <v>421</v>
      </c>
      <c r="I76" s="58" t="s">
        <v>421</v>
      </c>
      <c r="J76" s="58" t="s">
        <v>421</v>
      </c>
      <c r="K76" s="58" t="s">
        <v>421</v>
      </c>
      <c r="L76" s="58" t="s">
        <v>421</v>
      </c>
      <c r="M76" s="58" t="s">
        <v>421</v>
      </c>
      <c r="N76" s="45" t="s">
        <v>422</v>
      </c>
      <c r="O76" s="12"/>
      <c r="T76" s="45"/>
      <c r="U76" s="45"/>
      <c r="V76" s="45"/>
      <c r="W76" s="45"/>
      <c r="X76" s="45"/>
      <c r="Y76" s="45"/>
    </row>
    <row r="77" spans="1:101" x14ac:dyDescent="0.25">
      <c r="A77" s="47" t="s">
        <v>335</v>
      </c>
      <c r="B77" s="58" t="s">
        <v>423</v>
      </c>
      <c r="C77" s="58" t="s">
        <v>423</v>
      </c>
      <c r="D77" s="58" t="s">
        <v>423</v>
      </c>
      <c r="E77" s="58" t="s">
        <v>423</v>
      </c>
      <c r="F77" s="58" t="s">
        <v>423</v>
      </c>
      <c r="G77" s="58" t="s">
        <v>231</v>
      </c>
      <c r="H77" s="58" t="s">
        <v>231</v>
      </c>
      <c r="I77" s="58" t="s">
        <v>231</v>
      </c>
      <c r="J77" s="58" t="s">
        <v>231</v>
      </c>
      <c r="K77" s="58" t="s">
        <v>231</v>
      </c>
      <c r="L77" s="58" t="s">
        <v>231</v>
      </c>
      <c r="M77" s="58" t="s">
        <v>334</v>
      </c>
      <c r="N77" s="45" t="s">
        <v>424</v>
      </c>
      <c r="O77" s="12"/>
      <c r="T77" s="45"/>
      <c r="U77" s="45"/>
      <c r="V77" s="45"/>
      <c r="W77" s="45"/>
      <c r="X77" s="45"/>
      <c r="Y77" s="45"/>
    </row>
    <row r="78" spans="1:101" x14ac:dyDescent="0.25">
      <c r="A78" s="16" t="s">
        <v>346</v>
      </c>
      <c r="B78" s="58" t="s">
        <v>156</v>
      </c>
      <c r="C78" s="58" t="s">
        <v>168</v>
      </c>
      <c r="D78" s="58" t="s">
        <v>178</v>
      </c>
      <c r="E78" s="58" t="s">
        <v>156</v>
      </c>
      <c r="F78" s="58" t="s">
        <v>198</v>
      </c>
      <c r="G78" s="58" t="s">
        <v>208</v>
      </c>
      <c r="H78" s="58" t="s">
        <v>219</v>
      </c>
      <c r="I78" s="58" t="s">
        <v>211</v>
      </c>
      <c r="J78" s="58" t="s">
        <v>234</v>
      </c>
      <c r="K78" s="58" t="s">
        <v>243</v>
      </c>
      <c r="L78" s="58" t="s">
        <v>251</v>
      </c>
      <c r="M78" s="58" t="s">
        <v>260</v>
      </c>
      <c r="N78" s="45" t="s">
        <v>322</v>
      </c>
      <c r="O78" s="12"/>
      <c r="T78" s="45"/>
      <c r="U78" s="45"/>
      <c r="V78" s="45"/>
      <c r="W78" s="45"/>
      <c r="X78" s="45"/>
      <c r="Y78" s="45"/>
    </row>
    <row r="79" spans="1:101" x14ac:dyDescent="0.25">
      <c r="A79" s="44" t="s">
        <v>425</v>
      </c>
      <c r="B79" s="57" t="s">
        <v>148</v>
      </c>
      <c r="C79" s="57" t="s">
        <v>160</v>
      </c>
      <c r="D79" s="57" t="s">
        <v>171</v>
      </c>
      <c r="E79" s="57" t="s">
        <v>182</v>
      </c>
      <c r="F79" s="57" t="s">
        <v>191</v>
      </c>
      <c r="G79" s="57" t="s">
        <v>202</v>
      </c>
      <c r="H79" s="57" t="s">
        <v>212</v>
      </c>
      <c r="I79" s="57" t="s">
        <v>223</v>
      </c>
      <c r="J79" s="57" t="s">
        <v>232</v>
      </c>
      <c r="K79" s="57" t="s">
        <v>239</v>
      </c>
      <c r="L79" s="57" t="s">
        <v>246</v>
      </c>
      <c r="M79" s="57" t="s">
        <v>254</v>
      </c>
      <c r="N79" s="44" t="s">
        <v>287</v>
      </c>
      <c r="O79" s="12"/>
      <c r="T79" s="44"/>
      <c r="U79" s="44"/>
      <c r="V79" s="44"/>
      <c r="W79" s="44"/>
      <c r="X79" s="44"/>
      <c r="Y79" s="44"/>
    </row>
    <row r="80" spans="1:101" x14ac:dyDescent="0.25">
      <c r="A80" s="47" t="s">
        <v>288</v>
      </c>
      <c r="B80" s="58" t="s">
        <v>311</v>
      </c>
      <c r="C80" s="58" t="s">
        <v>343</v>
      </c>
      <c r="D80" s="58" t="s">
        <v>370</v>
      </c>
      <c r="E80" s="58" t="s">
        <v>426</v>
      </c>
      <c r="F80" s="58" t="s">
        <v>427</v>
      </c>
      <c r="G80" s="58" t="s">
        <v>428</v>
      </c>
      <c r="H80" s="58" t="s">
        <v>429</v>
      </c>
      <c r="I80" s="58" t="s">
        <v>430</v>
      </c>
      <c r="J80" s="58" t="s">
        <v>431</v>
      </c>
      <c r="K80" s="58" t="s">
        <v>432</v>
      </c>
      <c r="L80" s="58" t="s">
        <v>433</v>
      </c>
      <c r="M80" s="58" t="s">
        <v>434</v>
      </c>
      <c r="N80" s="45" t="s">
        <v>398</v>
      </c>
      <c r="O80" s="12"/>
      <c r="T80" s="45"/>
      <c r="U80" s="45"/>
      <c r="V80" s="45"/>
      <c r="W80" s="45"/>
      <c r="X80" s="45"/>
      <c r="Y80" s="45"/>
    </row>
    <row r="81" spans="1:25" x14ac:dyDescent="0.25">
      <c r="A81" s="47" t="s">
        <v>296</v>
      </c>
      <c r="B81" s="58" t="s">
        <v>349</v>
      </c>
      <c r="C81" s="58" t="s">
        <v>435</v>
      </c>
      <c r="D81" s="58" t="s">
        <v>366</v>
      </c>
      <c r="E81" s="58" t="s">
        <v>343</v>
      </c>
      <c r="F81" s="58" t="s">
        <v>367</v>
      </c>
      <c r="G81" s="58" t="s">
        <v>421</v>
      </c>
      <c r="H81" s="58" t="s">
        <v>436</v>
      </c>
      <c r="I81" s="58" t="s">
        <v>336</v>
      </c>
      <c r="J81" s="58" t="s">
        <v>331</v>
      </c>
      <c r="K81" s="58" t="s">
        <v>437</v>
      </c>
      <c r="L81" s="58" t="s">
        <v>438</v>
      </c>
      <c r="M81" s="58" t="s">
        <v>439</v>
      </c>
      <c r="N81" s="45" t="s">
        <v>345</v>
      </c>
      <c r="O81" s="12"/>
      <c r="T81" s="45"/>
      <c r="U81" s="45"/>
      <c r="V81" s="45"/>
      <c r="W81" s="45"/>
      <c r="X81" s="45"/>
      <c r="Y81" s="45"/>
    </row>
    <row r="82" spans="1:25" x14ac:dyDescent="0.25">
      <c r="A82" s="47" t="s">
        <v>305</v>
      </c>
      <c r="B82" s="58" t="s">
        <v>440</v>
      </c>
      <c r="C82" s="58" t="s">
        <v>441</v>
      </c>
      <c r="D82" s="58" t="s">
        <v>442</v>
      </c>
      <c r="E82" s="58" t="s">
        <v>428</v>
      </c>
      <c r="F82" s="58" t="s">
        <v>443</v>
      </c>
      <c r="G82" s="58" t="s">
        <v>441</v>
      </c>
      <c r="H82" s="58" t="s">
        <v>299</v>
      </c>
      <c r="I82" s="58" t="s">
        <v>434</v>
      </c>
      <c r="J82" s="58" t="s">
        <v>444</v>
      </c>
      <c r="K82" s="58" t="s">
        <v>445</v>
      </c>
      <c r="L82" s="58" t="s">
        <v>337</v>
      </c>
      <c r="M82" s="58" t="s">
        <v>438</v>
      </c>
      <c r="N82" s="45" t="s">
        <v>446</v>
      </c>
      <c r="O82" s="12"/>
      <c r="T82" s="45"/>
      <c r="U82" s="45"/>
      <c r="V82" s="45"/>
      <c r="W82" s="45"/>
      <c r="X82" s="45"/>
      <c r="Y82" s="45"/>
    </row>
    <row r="83" spans="1:25" x14ac:dyDescent="0.25">
      <c r="A83" s="47" t="s">
        <v>315</v>
      </c>
      <c r="B83" s="58" t="s">
        <v>447</v>
      </c>
      <c r="C83" s="58" t="s">
        <v>448</v>
      </c>
      <c r="D83" s="58" t="s">
        <v>449</v>
      </c>
      <c r="E83" s="58" t="s">
        <v>439</v>
      </c>
      <c r="F83" s="58" t="s">
        <v>450</v>
      </c>
      <c r="G83" s="58" t="s">
        <v>186</v>
      </c>
      <c r="H83" s="58" t="s">
        <v>451</v>
      </c>
      <c r="I83" s="58" t="s">
        <v>452</v>
      </c>
      <c r="J83" s="58" t="s">
        <v>453</v>
      </c>
      <c r="K83" s="58" t="s">
        <v>454</v>
      </c>
      <c r="L83" s="58" t="s">
        <v>455</v>
      </c>
      <c r="M83" s="58" t="s">
        <v>230</v>
      </c>
      <c r="N83" s="45" t="s">
        <v>456</v>
      </c>
      <c r="O83" s="12"/>
      <c r="T83" s="45"/>
      <c r="U83" s="45"/>
      <c r="V83" s="45"/>
      <c r="W83" s="45"/>
      <c r="X83" s="45"/>
      <c r="Y83" s="45"/>
    </row>
    <row r="84" spans="1:25" x14ac:dyDescent="0.25">
      <c r="A84" s="47" t="s">
        <v>318</v>
      </c>
      <c r="B84" s="58" t="s">
        <v>457</v>
      </c>
      <c r="C84" s="58" t="s">
        <v>457</v>
      </c>
      <c r="D84" s="58" t="s">
        <v>458</v>
      </c>
      <c r="E84" s="58" t="s">
        <v>458</v>
      </c>
      <c r="F84" s="58" t="s">
        <v>459</v>
      </c>
      <c r="G84" s="58" t="s">
        <v>460</v>
      </c>
      <c r="H84" s="58" t="s">
        <v>461</v>
      </c>
      <c r="I84" s="58" t="s">
        <v>461</v>
      </c>
      <c r="J84" s="58" t="s">
        <v>462</v>
      </c>
      <c r="K84" s="58" t="s">
        <v>463</v>
      </c>
      <c r="L84" s="58" t="s">
        <v>463</v>
      </c>
      <c r="M84" s="58" t="s">
        <v>464</v>
      </c>
      <c r="N84" s="45" t="s">
        <v>166</v>
      </c>
      <c r="O84" s="12"/>
      <c r="T84" s="45"/>
      <c r="U84" s="45"/>
      <c r="V84" s="45"/>
      <c r="W84" s="45"/>
      <c r="X84" s="45"/>
      <c r="Y84" s="45"/>
    </row>
    <row r="85" spans="1:25" x14ac:dyDescent="0.25">
      <c r="A85" s="47" t="s">
        <v>323</v>
      </c>
      <c r="B85" s="58" t="s">
        <v>350</v>
      </c>
      <c r="C85" s="58" t="s">
        <v>455</v>
      </c>
      <c r="D85" s="58" t="s">
        <v>465</v>
      </c>
      <c r="E85" s="58" t="s">
        <v>466</v>
      </c>
      <c r="F85" s="58" t="s">
        <v>467</v>
      </c>
      <c r="G85" s="58" t="s">
        <v>468</v>
      </c>
      <c r="H85" s="58" t="s">
        <v>468</v>
      </c>
      <c r="I85" s="58" t="s">
        <v>469</v>
      </c>
      <c r="J85" s="58" t="s">
        <v>469</v>
      </c>
      <c r="K85" s="58" t="s">
        <v>174</v>
      </c>
      <c r="L85" s="58" t="s">
        <v>174</v>
      </c>
      <c r="M85" s="58" t="s">
        <v>470</v>
      </c>
      <c r="N85" s="45" t="s">
        <v>471</v>
      </c>
      <c r="O85" s="12"/>
      <c r="T85" s="45"/>
      <c r="U85" s="45"/>
      <c r="V85" s="45"/>
      <c r="W85" s="45"/>
      <c r="X85" s="45"/>
      <c r="Y85" s="45"/>
    </row>
    <row r="86" spans="1:25" x14ac:dyDescent="0.25">
      <c r="A86" s="47" t="s">
        <v>328</v>
      </c>
      <c r="B86" s="58" t="s">
        <v>331</v>
      </c>
      <c r="C86" s="58" t="s">
        <v>472</v>
      </c>
      <c r="D86" s="58" t="s">
        <v>448</v>
      </c>
      <c r="E86" s="58" t="s">
        <v>439</v>
      </c>
      <c r="F86" s="58" t="s">
        <v>464</v>
      </c>
      <c r="G86" s="58" t="s">
        <v>464</v>
      </c>
      <c r="H86" s="58" t="s">
        <v>473</v>
      </c>
      <c r="I86" s="58" t="s">
        <v>474</v>
      </c>
      <c r="J86" s="58" t="s">
        <v>475</v>
      </c>
      <c r="K86" s="58" t="s">
        <v>476</v>
      </c>
      <c r="L86" s="58" t="s">
        <v>477</v>
      </c>
      <c r="M86" s="58" t="s">
        <v>478</v>
      </c>
      <c r="N86" s="45" t="s">
        <v>479</v>
      </c>
      <c r="O86" s="12"/>
      <c r="T86" s="45"/>
      <c r="U86" s="45"/>
      <c r="V86" s="45"/>
      <c r="W86" s="45"/>
      <c r="X86" s="45"/>
      <c r="Y86" s="45"/>
    </row>
    <row r="87" spans="1:25" x14ac:dyDescent="0.25">
      <c r="A87" s="47" t="s">
        <v>335</v>
      </c>
      <c r="B87" s="58" t="s">
        <v>480</v>
      </c>
      <c r="C87" s="58" t="s">
        <v>481</v>
      </c>
      <c r="D87" s="58" t="s">
        <v>481</v>
      </c>
      <c r="E87" s="58" t="s">
        <v>482</v>
      </c>
      <c r="F87" s="58" t="s">
        <v>483</v>
      </c>
      <c r="G87" s="58" t="s">
        <v>484</v>
      </c>
      <c r="H87" s="58" t="s">
        <v>469</v>
      </c>
      <c r="I87" s="58" t="s">
        <v>470</v>
      </c>
      <c r="J87" s="58" t="s">
        <v>485</v>
      </c>
      <c r="K87" s="58" t="s">
        <v>486</v>
      </c>
      <c r="L87" s="58" t="s">
        <v>486</v>
      </c>
      <c r="M87" s="58" t="s">
        <v>486</v>
      </c>
      <c r="N87" s="45" t="s">
        <v>487</v>
      </c>
      <c r="O87" s="12"/>
      <c r="T87" s="45"/>
      <c r="U87" s="45"/>
      <c r="V87" s="45"/>
      <c r="W87" s="45"/>
      <c r="X87" s="45"/>
      <c r="Y87" s="45"/>
    </row>
    <row r="88" spans="1:25" x14ac:dyDescent="0.25">
      <c r="A88" s="16" t="s">
        <v>346</v>
      </c>
      <c r="B88" s="58" t="s">
        <v>155</v>
      </c>
      <c r="C88" s="58" t="s">
        <v>167</v>
      </c>
      <c r="D88" s="58" t="s">
        <v>177</v>
      </c>
      <c r="E88" s="58" t="s">
        <v>187</v>
      </c>
      <c r="F88" s="58" t="s">
        <v>197</v>
      </c>
      <c r="G88" s="58" t="s">
        <v>207</v>
      </c>
      <c r="H88" s="58" t="s">
        <v>218</v>
      </c>
      <c r="I88" s="58" t="s">
        <v>230</v>
      </c>
      <c r="J88" s="58" t="s">
        <v>237</v>
      </c>
      <c r="K88" s="58" t="s">
        <v>230</v>
      </c>
      <c r="L88" s="58" t="s">
        <v>250</v>
      </c>
      <c r="M88" s="58" t="s">
        <v>259</v>
      </c>
      <c r="N88" s="45" t="s">
        <v>488</v>
      </c>
      <c r="O88" s="12"/>
      <c r="T88" s="45"/>
      <c r="U88" s="45"/>
      <c r="V88" s="45"/>
      <c r="W88" s="45"/>
      <c r="X88" s="45"/>
      <c r="Y88" s="45"/>
    </row>
    <row r="89" spans="1:25" x14ac:dyDescent="0.25">
      <c r="A89" s="44" t="s">
        <v>489</v>
      </c>
      <c r="B89" s="57" t="s">
        <v>148</v>
      </c>
      <c r="C89" s="57" t="s">
        <v>160</v>
      </c>
      <c r="D89" s="57" t="s">
        <v>171</v>
      </c>
      <c r="E89" s="57" t="s">
        <v>182</v>
      </c>
      <c r="F89" s="57" t="s">
        <v>191</v>
      </c>
      <c r="G89" s="57" t="s">
        <v>202</v>
      </c>
      <c r="H89" s="57" t="s">
        <v>212</v>
      </c>
      <c r="I89" s="57" t="s">
        <v>223</v>
      </c>
      <c r="J89" s="57" t="s">
        <v>232</v>
      </c>
      <c r="K89" s="57" t="s">
        <v>239</v>
      </c>
      <c r="L89" s="57" t="s">
        <v>246</v>
      </c>
      <c r="M89" s="57" t="s">
        <v>254</v>
      </c>
      <c r="N89" s="44" t="s">
        <v>287</v>
      </c>
      <c r="O89" s="12"/>
      <c r="T89" s="44"/>
      <c r="U89" s="44"/>
      <c r="V89" s="44"/>
      <c r="W89" s="44"/>
      <c r="X89" s="44"/>
      <c r="Y89" s="44"/>
    </row>
    <row r="90" spans="1:25" x14ac:dyDescent="0.25">
      <c r="A90" s="47" t="s">
        <v>288</v>
      </c>
      <c r="B90" s="58" t="s">
        <v>490</v>
      </c>
      <c r="C90" s="58" t="s">
        <v>491</v>
      </c>
      <c r="D90" s="58" t="s">
        <v>492</v>
      </c>
      <c r="E90" s="58" t="s">
        <v>431</v>
      </c>
      <c r="F90" s="58" t="s">
        <v>493</v>
      </c>
      <c r="G90" s="58" t="s">
        <v>467</v>
      </c>
      <c r="H90" s="58" t="s">
        <v>467</v>
      </c>
      <c r="I90" s="58" t="s">
        <v>494</v>
      </c>
      <c r="J90" s="58" t="s">
        <v>248</v>
      </c>
      <c r="K90" s="58" t="s">
        <v>495</v>
      </c>
      <c r="L90" s="58" t="s">
        <v>496</v>
      </c>
      <c r="M90" s="58" t="s">
        <v>493</v>
      </c>
      <c r="N90" s="45" t="s">
        <v>497</v>
      </c>
      <c r="O90" s="12"/>
      <c r="T90" s="45"/>
      <c r="U90" s="45"/>
      <c r="V90" s="45"/>
      <c r="W90" s="45"/>
      <c r="X90" s="45"/>
      <c r="Y90" s="45"/>
    </row>
    <row r="91" spans="1:25" x14ac:dyDescent="0.25">
      <c r="A91" s="47" t="s">
        <v>296</v>
      </c>
      <c r="B91" s="58" t="s">
        <v>498</v>
      </c>
      <c r="C91" s="58" t="s">
        <v>259</v>
      </c>
      <c r="D91" s="58" t="s">
        <v>462</v>
      </c>
      <c r="E91" s="58" t="s">
        <v>473</v>
      </c>
      <c r="F91" s="58" t="s">
        <v>499</v>
      </c>
      <c r="G91" s="58" t="s">
        <v>493</v>
      </c>
      <c r="H91" s="58" t="s">
        <v>500</v>
      </c>
      <c r="I91" s="58" t="s">
        <v>499</v>
      </c>
      <c r="J91" s="58" t="s">
        <v>501</v>
      </c>
      <c r="K91" s="58" t="s">
        <v>502</v>
      </c>
      <c r="L91" s="58" t="s">
        <v>503</v>
      </c>
      <c r="M91" s="58" t="s">
        <v>503</v>
      </c>
      <c r="N91" s="45" t="s">
        <v>504</v>
      </c>
      <c r="O91" s="12"/>
      <c r="T91" s="45"/>
      <c r="U91" s="45"/>
      <c r="V91" s="45"/>
      <c r="W91" s="45"/>
      <c r="X91" s="45"/>
      <c r="Y91" s="45"/>
    </row>
    <row r="92" spans="1:25" x14ac:dyDescent="0.25">
      <c r="A92" s="47" t="s">
        <v>305</v>
      </c>
      <c r="B92" s="58" t="s">
        <v>472</v>
      </c>
      <c r="C92" s="58" t="s">
        <v>505</v>
      </c>
      <c r="D92" s="58" t="s">
        <v>506</v>
      </c>
      <c r="E92" s="58" t="s">
        <v>505</v>
      </c>
      <c r="F92" s="58" t="s">
        <v>455</v>
      </c>
      <c r="G92" s="58" t="s">
        <v>456</v>
      </c>
      <c r="H92" s="58" t="s">
        <v>507</v>
      </c>
      <c r="I92" s="58" t="s">
        <v>429</v>
      </c>
      <c r="J92" s="58" t="s">
        <v>508</v>
      </c>
      <c r="K92" s="58" t="s">
        <v>491</v>
      </c>
      <c r="L92" s="58" t="s">
        <v>509</v>
      </c>
      <c r="M92" s="58" t="s">
        <v>510</v>
      </c>
      <c r="N92" s="45" t="s">
        <v>511</v>
      </c>
      <c r="O92" s="12"/>
      <c r="T92" s="45"/>
      <c r="U92" s="45"/>
      <c r="V92" s="45"/>
      <c r="W92" s="45"/>
      <c r="X92" s="45"/>
      <c r="Y92" s="45"/>
    </row>
    <row r="93" spans="1:25" x14ac:dyDescent="0.25">
      <c r="A93" s="47" t="s">
        <v>315</v>
      </c>
      <c r="B93" s="58" t="s">
        <v>431</v>
      </c>
      <c r="C93" s="58" t="s">
        <v>454</v>
      </c>
      <c r="D93" s="58" t="s">
        <v>237</v>
      </c>
      <c r="E93" s="58" t="s">
        <v>466</v>
      </c>
      <c r="F93" s="58" t="s">
        <v>512</v>
      </c>
      <c r="G93" s="58" t="s">
        <v>513</v>
      </c>
      <c r="H93" s="58" t="s">
        <v>514</v>
      </c>
      <c r="I93" s="58" t="s">
        <v>515</v>
      </c>
      <c r="J93" s="58" t="s">
        <v>516</v>
      </c>
      <c r="K93" s="58" t="s">
        <v>517</v>
      </c>
      <c r="L93" s="58" t="s">
        <v>518</v>
      </c>
      <c r="M93" s="58" t="s">
        <v>518</v>
      </c>
      <c r="N93" s="45" t="s">
        <v>450</v>
      </c>
      <c r="O93" s="12"/>
      <c r="T93" s="45"/>
      <c r="U93" s="45"/>
      <c r="V93" s="45"/>
      <c r="W93" s="45"/>
      <c r="X93" s="45"/>
      <c r="Y93" s="45"/>
    </row>
    <row r="94" spans="1:25" x14ac:dyDescent="0.25">
      <c r="A94" s="47" t="s">
        <v>318</v>
      </c>
      <c r="B94" s="58" t="s">
        <v>493</v>
      </c>
      <c r="C94" s="58" t="s">
        <v>519</v>
      </c>
      <c r="D94" s="58" t="s">
        <v>519</v>
      </c>
      <c r="E94" s="58" t="s">
        <v>520</v>
      </c>
      <c r="F94" s="58" t="s">
        <v>520</v>
      </c>
      <c r="G94" s="58" t="s">
        <v>235</v>
      </c>
      <c r="H94" s="58" t="s">
        <v>235</v>
      </c>
      <c r="I94" s="58" t="s">
        <v>235</v>
      </c>
      <c r="J94" s="58" t="s">
        <v>521</v>
      </c>
      <c r="K94" s="58" t="s">
        <v>521</v>
      </c>
      <c r="L94" s="58" t="s">
        <v>521</v>
      </c>
      <c r="M94" s="58" t="s">
        <v>521</v>
      </c>
      <c r="N94" s="45" t="s">
        <v>486</v>
      </c>
      <c r="O94" s="12"/>
      <c r="T94" s="45"/>
      <c r="U94" s="45"/>
      <c r="V94" s="45"/>
      <c r="W94" s="45"/>
      <c r="X94" s="45"/>
      <c r="Y94" s="45"/>
    </row>
    <row r="95" spans="1:25" x14ac:dyDescent="0.25">
      <c r="A95" s="47" t="s">
        <v>323</v>
      </c>
      <c r="B95" s="58" t="s">
        <v>486</v>
      </c>
      <c r="C95" s="58" t="s">
        <v>522</v>
      </c>
      <c r="D95" s="58" t="s">
        <v>523</v>
      </c>
      <c r="E95" s="58" t="s">
        <v>524</v>
      </c>
      <c r="F95" s="58" t="s">
        <v>525</v>
      </c>
      <c r="G95" s="58" t="s">
        <v>525</v>
      </c>
      <c r="H95" s="58" t="s">
        <v>185</v>
      </c>
      <c r="I95" s="58" t="s">
        <v>525</v>
      </c>
      <c r="J95" s="58" t="s">
        <v>525</v>
      </c>
      <c r="K95" s="58" t="s">
        <v>526</v>
      </c>
      <c r="L95" s="58" t="s">
        <v>242</v>
      </c>
      <c r="M95" s="58" t="s">
        <v>242</v>
      </c>
      <c r="N95" s="45" t="s">
        <v>503</v>
      </c>
      <c r="O95" s="12"/>
      <c r="T95" s="45"/>
      <c r="U95" s="45"/>
      <c r="V95" s="45"/>
      <c r="W95" s="45"/>
      <c r="X95" s="45"/>
      <c r="Y95" s="45"/>
    </row>
    <row r="96" spans="1:25" x14ac:dyDescent="0.25">
      <c r="A96" s="47" t="s">
        <v>328</v>
      </c>
      <c r="B96" s="58" t="s">
        <v>478</v>
      </c>
      <c r="C96" s="58" t="s">
        <v>477</v>
      </c>
      <c r="D96" s="58" t="s">
        <v>527</v>
      </c>
      <c r="E96" s="58" t="s">
        <v>528</v>
      </c>
      <c r="F96" s="58" t="s">
        <v>502</v>
      </c>
      <c r="G96" s="58" t="s">
        <v>529</v>
      </c>
      <c r="H96" s="58" t="s">
        <v>468</v>
      </c>
      <c r="I96" s="58" t="s">
        <v>530</v>
      </c>
      <c r="J96" s="58" t="s">
        <v>531</v>
      </c>
      <c r="K96" s="58" t="s">
        <v>532</v>
      </c>
      <c r="L96" s="58" t="s">
        <v>469</v>
      </c>
      <c r="M96" s="58" t="s">
        <v>469</v>
      </c>
      <c r="N96" s="45" t="s">
        <v>533</v>
      </c>
      <c r="O96" s="12"/>
      <c r="T96" s="45"/>
      <c r="U96" s="45"/>
      <c r="V96" s="45"/>
      <c r="W96" s="45"/>
      <c r="X96" s="45"/>
      <c r="Y96" s="45"/>
    </row>
    <row r="97" spans="1:25" x14ac:dyDescent="0.25">
      <c r="A97" s="47" t="s">
        <v>335</v>
      </c>
      <c r="B97" s="58" t="s">
        <v>534</v>
      </c>
      <c r="C97" s="58" t="s">
        <v>486</v>
      </c>
      <c r="D97" s="58" t="s">
        <v>535</v>
      </c>
      <c r="E97" s="58" t="s">
        <v>257</v>
      </c>
      <c r="F97" s="58" t="s">
        <v>235</v>
      </c>
      <c r="G97" s="58" t="s">
        <v>536</v>
      </c>
      <c r="H97" s="58" t="s">
        <v>537</v>
      </c>
      <c r="I97" s="58" t="s">
        <v>537</v>
      </c>
      <c r="J97" s="58" t="s">
        <v>538</v>
      </c>
      <c r="K97" s="58" t="s">
        <v>539</v>
      </c>
      <c r="L97" s="58" t="s">
        <v>540</v>
      </c>
      <c r="M97" s="58" t="s">
        <v>540</v>
      </c>
      <c r="N97" s="45" t="s">
        <v>541</v>
      </c>
      <c r="O97" s="12"/>
      <c r="T97" s="45"/>
      <c r="U97" s="45"/>
      <c r="V97" s="45"/>
      <c r="W97" s="45"/>
      <c r="X97" s="45"/>
      <c r="Y97" s="45"/>
    </row>
    <row r="98" spans="1:25" x14ac:dyDescent="0.25">
      <c r="A98" s="16" t="s">
        <v>346</v>
      </c>
      <c r="B98" s="58" t="s">
        <v>154</v>
      </c>
      <c r="C98" s="58" t="s">
        <v>166</v>
      </c>
      <c r="D98" s="58" t="s">
        <v>176</v>
      </c>
      <c r="E98" s="58" t="s">
        <v>186</v>
      </c>
      <c r="F98" s="58" t="s">
        <v>196</v>
      </c>
      <c r="G98" s="58" t="s">
        <v>206</v>
      </c>
      <c r="H98" s="58" t="s">
        <v>217</v>
      </c>
      <c r="I98" s="58" t="s">
        <v>229</v>
      </c>
      <c r="J98" s="58" t="s">
        <v>152</v>
      </c>
      <c r="K98" s="58" t="s">
        <v>242</v>
      </c>
      <c r="L98" s="58" t="s">
        <v>249</v>
      </c>
      <c r="M98" s="58" t="s">
        <v>258</v>
      </c>
      <c r="N98" s="45" t="s">
        <v>499</v>
      </c>
      <c r="O98" s="12"/>
      <c r="T98" s="45"/>
      <c r="U98" s="45"/>
      <c r="V98" s="45"/>
      <c r="W98" s="45"/>
      <c r="X98" s="45"/>
      <c r="Y98" s="45"/>
    </row>
    <row r="99" spans="1:25" x14ac:dyDescent="0.25">
      <c r="A99" s="44" t="s">
        <v>542</v>
      </c>
      <c r="B99" s="57" t="s">
        <v>148</v>
      </c>
      <c r="C99" s="57" t="s">
        <v>160</v>
      </c>
      <c r="D99" s="57" t="s">
        <v>171</v>
      </c>
      <c r="E99" s="57" t="s">
        <v>182</v>
      </c>
      <c r="F99" s="57" t="s">
        <v>191</v>
      </c>
      <c r="G99" s="57" t="s">
        <v>202</v>
      </c>
      <c r="H99" s="57" t="s">
        <v>212</v>
      </c>
      <c r="I99" s="57" t="s">
        <v>223</v>
      </c>
      <c r="J99" s="57" t="s">
        <v>232</v>
      </c>
      <c r="K99" s="57" t="s">
        <v>239</v>
      </c>
      <c r="L99" s="57" t="s">
        <v>246</v>
      </c>
      <c r="M99" s="57" t="s">
        <v>254</v>
      </c>
      <c r="N99" s="44" t="s">
        <v>287</v>
      </c>
      <c r="O99" s="12"/>
      <c r="T99" s="44"/>
      <c r="U99" s="44"/>
      <c r="V99" s="44"/>
      <c r="W99" s="44"/>
      <c r="X99" s="44"/>
      <c r="Y99" s="44"/>
    </row>
    <row r="100" spans="1:25" x14ac:dyDescent="0.25">
      <c r="A100" s="47" t="s">
        <v>288</v>
      </c>
      <c r="B100" s="58" t="s">
        <v>520</v>
      </c>
      <c r="C100" s="58" t="s">
        <v>534</v>
      </c>
      <c r="D100" s="58" t="s">
        <v>543</v>
      </c>
      <c r="E100" s="58" t="s">
        <v>525</v>
      </c>
      <c r="F100" s="58" t="s">
        <v>228</v>
      </c>
      <c r="G100" s="58" t="s">
        <v>544</v>
      </c>
      <c r="H100" s="58" t="s">
        <v>545</v>
      </c>
      <c r="I100" s="58" t="s">
        <v>546</v>
      </c>
      <c r="J100" s="58" t="s">
        <v>547</v>
      </c>
      <c r="K100" s="58" t="s">
        <v>548</v>
      </c>
      <c r="L100" s="58" t="s">
        <v>539</v>
      </c>
      <c r="M100" s="58" t="s">
        <v>152</v>
      </c>
      <c r="N100" s="45" t="s">
        <v>549</v>
      </c>
      <c r="O100" s="12"/>
      <c r="T100" s="45"/>
      <c r="U100" s="45"/>
      <c r="V100" s="45"/>
      <c r="W100" s="45"/>
      <c r="X100" s="45"/>
      <c r="Y100" s="45"/>
    </row>
    <row r="101" spans="1:25" x14ac:dyDescent="0.25">
      <c r="A101" s="47" t="s">
        <v>296</v>
      </c>
      <c r="B101" s="58" t="s">
        <v>503</v>
      </c>
      <c r="C101" s="58" t="s">
        <v>536</v>
      </c>
      <c r="D101" s="58" t="s">
        <v>550</v>
      </c>
      <c r="E101" s="58" t="s">
        <v>551</v>
      </c>
      <c r="F101" s="58" t="s">
        <v>552</v>
      </c>
      <c r="G101" s="58" t="s">
        <v>553</v>
      </c>
      <c r="H101" s="58" t="s">
        <v>554</v>
      </c>
      <c r="I101" s="58" t="s">
        <v>555</v>
      </c>
      <c r="J101" s="58" t="s">
        <v>555</v>
      </c>
      <c r="K101" s="58" t="s">
        <v>539</v>
      </c>
      <c r="L101" s="58" t="s">
        <v>556</v>
      </c>
      <c r="M101" s="58" t="s">
        <v>556</v>
      </c>
      <c r="N101" s="45" t="s">
        <v>556</v>
      </c>
      <c r="O101" s="12"/>
      <c r="T101" s="45"/>
      <c r="U101" s="45"/>
      <c r="V101" s="45"/>
      <c r="W101" s="45"/>
      <c r="X101" s="45"/>
      <c r="Y101" s="45"/>
    </row>
    <row r="102" spans="1:25" x14ac:dyDescent="0.25">
      <c r="A102" s="47" t="s">
        <v>305</v>
      </c>
      <c r="B102" s="58" t="s">
        <v>557</v>
      </c>
      <c r="C102" s="58" t="s">
        <v>154</v>
      </c>
      <c r="D102" s="58" t="s">
        <v>558</v>
      </c>
      <c r="E102" s="58" t="s">
        <v>559</v>
      </c>
      <c r="F102" s="58" t="s">
        <v>560</v>
      </c>
      <c r="G102" s="58" t="s">
        <v>561</v>
      </c>
      <c r="H102" s="58" t="s">
        <v>562</v>
      </c>
      <c r="I102" s="58" t="s">
        <v>558</v>
      </c>
      <c r="J102" s="58" t="s">
        <v>563</v>
      </c>
      <c r="K102" s="58" t="s">
        <v>564</v>
      </c>
      <c r="L102" s="58" t="s">
        <v>472</v>
      </c>
      <c r="M102" s="58" t="s">
        <v>557</v>
      </c>
      <c r="N102" s="45" t="s">
        <v>565</v>
      </c>
      <c r="O102" s="12"/>
      <c r="T102" s="45"/>
      <c r="U102" s="45"/>
      <c r="V102" s="45"/>
      <c r="W102" s="45"/>
      <c r="X102" s="45"/>
      <c r="Y102" s="45"/>
    </row>
    <row r="103" spans="1:25" x14ac:dyDescent="0.25">
      <c r="A103" s="47" t="s">
        <v>315</v>
      </c>
      <c r="B103" s="58" t="s">
        <v>518</v>
      </c>
      <c r="C103" s="58" t="s">
        <v>566</v>
      </c>
      <c r="D103" s="58" t="s">
        <v>463</v>
      </c>
      <c r="E103" s="58" t="s">
        <v>463</v>
      </c>
      <c r="F103" s="58" t="s">
        <v>567</v>
      </c>
      <c r="G103" s="58" t="s">
        <v>568</v>
      </c>
      <c r="H103" s="58" t="s">
        <v>568</v>
      </c>
      <c r="I103" s="58" t="s">
        <v>569</v>
      </c>
      <c r="J103" s="58" t="s">
        <v>570</v>
      </c>
      <c r="K103" s="58" t="s">
        <v>567</v>
      </c>
      <c r="L103" s="58" t="s">
        <v>571</v>
      </c>
      <c r="M103" s="58" t="s">
        <v>572</v>
      </c>
      <c r="N103" s="45" t="s">
        <v>573</v>
      </c>
      <c r="O103" s="12"/>
      <c r="T103" s="45"/>
      <c r="U103" s="45"/>
      <c r="V103" s="45"/>
      <c r="W103" s="45"/>
      <c r="X103" s="45"/>
      <c r="Y103" s="45"/>
    </row>
    <row r="104" spans="1:25" x14ac:dyDescent="0.25">
      <c r="A104" s="47" t="s">
        <v>318</v>
      </c>
      <c r="B104" s="58" t="s">
        <v>521</v>
      </c>
      <c r="C104" s="58" t="s">
        <v>574</v>
      </c>
      <c r="D104" s="58" t="s">
        <v>227</v>
      </c>
      <c r="E104" s="58" t="s">
        <v>227</v>
      </c>
      <c r="F104" s="58" t="s">
        <v>227</v>
      </c>
      <c r="G104" s="58" t="s">
        <v>575</v>
      </c>
      <c r="H104" s="58" t="s">
        <v>576</v>
      </c>
      <c r="I104" s="58" t="s">
        <v>576</v>
      </c>
      <c r="J104" s="58" t="s">
        <v>577</v>
      </c>
      <c r="K104" s="58" t="s">
        <v>577</v>
      </c>
      <c r="L104" s="58" t="s">
        <v>577</v>
      </c>
      <c r="M104" s="58" t="s">
        <v>577</v>
      </c>
      <c r="N104" s="45" t="s">
        <v>578</v>
      </c>
      <c r="O104" s="12"/>
      <c r="T104" s="45"/>
      <c r="U104" s="45"/>
      <c r="V104" s="45"/>
      <c r="W104" s="45"/>
      <c r="X104" s="45"/>
      <c r="Y104" s="45"/>
    </row>
    <row r="105" spans="1:25" x14ac:dyDescent="0.25">
      <c r="A105" s="47" t="s">
        <v>323</v>
      </c>
      <c r="B105" s="58" t="s">
        <v>242</v>
      </c>
      <c r="C105" s="58" t="s">
        <v>242</v>
      </c>
      <c r="D105" s="58" t="s">
        <v>526</v>
      </c>
      <c r="E105" s="58" t="s">
        <v>526</v>
      </c>
      <c r="F105" s="58" t="s">
        <v>526</v>
      </c>
      <c r="G105" s="58" t="s">
        <v>503</v>
      </c>
      <c r="H105" s="58" t="s">
        <v>503</v>
      </c>
      <c r="I105" s="58" t="s">
        <v>503</v>
      </c>
      <c r="J105" s="58" t="s">
        <v>503</v>
      </c>
      <c r="K105" s="58" t="s">
        <v>503</v>
      </c>
      <c r="L105" s="58" t="s">
        <v>503</v>
      </c>
      <c r="M105" s="58" t="s">
        <v>503</v>
      </c>
      <c r="N105" s="45" t="s">
        <v>257</v>
      </c>
      <c r="O105" s="12"/>
      <c r="T105" s="45"/>
      <c r="U105" s="45"/>
      <c r="V105" s="45"/>
      <c r="W105" s="45"/>
      <c r="X105" s="45"/>
      <c r="Y105" s="45"/>
    </row>
    <row r="106" spans="1:25" x14ac:dyDescent="0.25">
      <c r="A106" s="47" t="s">
        <v>328</v>
      </c>
      <c r="B106" s="58" t="s">
        <v>469</v>
      </c>
      <c r="C106" s="58" t="s">
        <v>204</v>
      </c>
      <c r="D106" s="58" t="s">
        <v>579</v>
      </c>
      <c r="E106" s="58" t="s">
        <v>579</v>
      </c>
      <c r="F106" s="58" t="s">
        <v>579</v>
      </c>
      <c r="G106" s="58" t="s">
        <v>579</v>
      </c>
      <c r="H106" s="58" t="s">
        <v>579</v>
      </c>
      <c r="I106" s="58" t="s">
        <v>579</v>
      </c>
      <c r="J106" s="58" t="s">
        <v>579</v>
      </c>
      <c r="K106" s="58" t="s">
        <v>554</v>
      </c>
      <c r="L106" s="58" t="s">
        <v>554</v>
      </c>
      <c r="M106" s="58" t="s">
        <v>554</v>
      </c>
      <c r="N106" s="45" t="s">
        <v>195</v>
      </c>
      <c r="O106" s="12"/>
      <c r="T106" s="45"/>
      <c r="U106" s="45"/>
      <c r="V106" s="45"/>
      <c r="W106" s="45"/>
      <c r="X106" s="45"/>
      <c r="Y106" s="45"/>
    </row>
    <row r="107" spans="1:25" x14ac:dyDescent="0.25">
      <c r="A107" s="47" t="s">
        <v>335</v>
      </c>
      <c r="B107" s="58" t="s">
        <v>540</v>
      </c>
      <c r="C107" s="58" t="s">
        <v>580</v>
      </c>
      <c r="D107" s="58" t="s">
        <v>581</v>
      </c>
      <c r="E107" s="58" t="s">
        <v>581</v>
      </c>
      <c r="F107" s="58" t="s">
        <v>582</v>
      </c>
      <c r="G107" s="58" t="s">
        <v>582</v>
      </c>
      <c r="H107" s="58" t="s">
        <v>582</v>
      </c>
      <c r="I107" s="58" t="s">
        <v>583</v>
      </c>
      <c r="J107" s="58" t="s">
        <v>583</v>
      </c>
      <c r="K107" s="58" t="s">
        <v>583</v>
      </c>
      <c r="L107" s="58" t="s">
        <v>584</v>
      </c>
      <c r="M107" s="58" t="s">
        <v>585</v>
      </c>
      <c r="N107" s="45" t="s">
        <v>586</v>
      </c>
      <c r="O107" s="12"/>
      <c r="T107" s="45"/>
      <c r="U107" s="45"/>
      <c r="V107" s="45"/>
      <c r="W107" s="45"/>
      <c r="X107" s="45"/>
      <c r="Y107" s="45"/>
    </row>
    <row r="108" spans="1:25" x14ac:dyDescent="0.25">
      <c r="A108" s="16" t="s">
        <v>346</v>
      </c>
      <c r="B108" s="58" t="s">
        <v>153</v>
      </c>
      <c r="C108" s="58" t="s">
        <v>165</v>
      </c>
      <c r="D108" s="58" t="s">
        <v>175</v>
      </c>
      <c r="E108" s="58" t="s">
        <v>185</v>
      </c>
      <c r="F108" s="58" t="s">
        <v>195</v>
      </c>
      <c r="G108" s="58" t="s">
        <v>205</v>
      </c>
      <c r="H108" s="58" t="s">
        <v>216</v>
      </c>
      <c r="I108" s="58" t="s">
        <v>228</v>
      </c>
      <c r="J108" s="58" t="s">
        <v>236</v>
      </c>
      <c r="K108" s="58" t="s">
        <v>241</v>
      </c>
      <c r="L108" s="58" t="s">
        <v>235</v>
      </c>
      <c r="M108" s="58" t="s">
        <v>249</v>
      </c>
      <c r="N108" s="45" t="s">
        <v>587</v>
      </c>
      <c r="O108" s="12"/>
      <c r="T108" s="45"/>
      <c r="U108" s="45"/>
      <c r="V108" s="45"/>
      <c r="W108" s="45"/>
      <c r="X108" s="45"/>
      <c r="Y108" s="45"/>
    </row>
    <row r="109" spans="1:25" x14ac:dyDescent="0.25">
      <c r="A109" s="44" t="s">
        <v>588</v>
      </c>
      <c r="B109" s="57" t="s">
        <v>148</v>
      </c>
      <c r="C109" s="57" t="s">
        <v>160</v>
      </c>
      <c r="D109" s="57" t="s">
        <v>171</v>
      </c>
      <c r="E109" s="57" t="s">
        <v>182</v>
      </c>
      <c r="F109" s="57" t="s">
        <v>191</v>
      </c>
      <c r="G109" s="57" t="s">
        <v>202</v>
      </c>
      <c r="H109" s="57" t="s">
        <v>212</v>
      </c>
      <c r="I109" s="57" t="s">
        <v>223</v>
      </c>
      <c r="J109" s="57" t="s">
        <v>232</v>
      </c>
      <c r="K109" s="57" t="s">
        <v>239</v>
      </c>
      <c r="L109" s="57" t="s">
        <v>246</v>
      </c>
      <c r="M109" s="57" t="s">
        <v>254</v>
      </c>
      <c r="N109" s="44" t="s">
        <v>287</v>
      </c>
      <c r="O109" s="12"/>
      <c r="T109" s="44"/>
      <c r="U109" s="44"/>
      <c r="V109" s="44"/>
      <c r="W109" s="44"/>
      <c r="X109" s="44"/>
      <c r="Y109" s="44"/>
    </row>
    <row r="110" spans="1:25" x14ac:dyDescent="0.25">
      <c r="A110" s="47" t="s">
        <v>288</v>
      </c>
      <c r="B110" s="58" t="s">
        <v>164</v>
      </c>
      <c r="C110" s="58" t="s">
        <v>494</v>
      </c>
      <c r="D110" s="58" t="s">
        <v>589</v>
      </c>
      <c r="E110" s="58" t="s">
        <v>590</v>
      </c>
      <c r="F110" s="58" t="s">
        <v>591</v>
      </c>
      <c r="G110" s="58" t="s">
        <v>592</v>
      </c>
      <c r="H110" s="58" t="s">
        <v>593</v>
      </c>
      <c r="I110" s="58" t="s">
        <v>216</v>
      </c>
      <c r="J110" s="58" t="s">
        <v>227</v>
      </c>
      <c r="K110" s="58" t="s">
        <v>592</v>
      </c>
      <c r="L110" s="58" t="s">
        <v>594</v>
      </c>
      <c r="M110" s="58" t="s">
        <v>595</v>
      </c>
      <c r="N110" s="45" t="s">
        <v>574</v>
      </c>
      <c r="O110" s="12"/>
      <c r="T110" s="45"/>
      <c r="U110" s="45"/>
      <c r="V110" s="45"/>
      <c r="W110" s="45"/>
      <c r="X110" s="45"/>
      <c r="Y110" s="45"/>
    </row>
    <row r="111" spans="1:25" x14ac:dyDescent="0.25">
      <c r="A111" s="47" t="s">
        <v>296</v>
      </c>
      <c r="B111" s="58" t="s">
        <v>596</v>
      </c>
      <c r="C111" s="58" t="s">
        <v>552</v>
      </c>
      <c r="D111" s="58" t="s">
        <v>597</v>
      </c>
      <c r="E111" s="58" t="s">
        <v>536</v>
      </c>
      <c r="F111" s="58" t="s">
        <v>587</v>
      </c>
      <c r="G111" s="58" t="s">
        <v>248</v>
      </c>
      <c r="H111" s="58" t="s">
        <v>248</v>
      </c>
      <c r="I111" s="58" t="s">
        <v>598</v>
      </c>
      <c r="J111" s="58" t="s">
        <v>598</v>
      </c>
      <c r="K111" s="58" t="s">
        <v>599</v>
      </c>
      <c r="L111" s="58" t="s">
        <v>598</v>
      </c>
      <c r="M111" s="58" t="s">
        <v>541</v>
      </c>
      <c r="N111" s="45" t="s">
        <v>536</v>
      </c>
      <c r="O111" s="12"/>
      <c r="T111" s="45"/>
      <c r="U111" s="45"/>
      <c r="V111" s="45"/>
      <c r="W111" s="45"/>
      <c r="X111" s="45"/>
      <c r="Y111" s="45"/>
    </row>
    <row r="112" spans="1:25" x14ac:dyDescent="0.25">
      <c r="A112" s="47" t="s">
        <v>305</v>
      </c>
      <c r="B112" s="58" t="s">
        <v>511</v>
      </c>
      <c r="C112" s="58" t="s">
        <v>480</v>
      </c>
      <c r="D112" s="58" t="s">
        <v>569</v>
      </c>
      <c r="E112" s="58" t="s">
        <v>600</v>
      </c>
      <c r="F112" s="58" t="s">
        <v>601</v>
      </c>
      <c r="G112" s="58" t="s">
        <v>602</v>
      </c>
      <c r="H112" s="58" t="s">
        <v>603</v>
      </c>
      <c r="I112" s="58" t="s">
        <v>602</v>
      </c>
      <c r="J112" s="58" t="s">
        <v>604</v>
      </c>
      <c r="K112" s="58" t="s">
        <v>445</v>
      </c>
      <c r="L112" s="58" t="s">
        <v>605</v>
      </c>
      <c r="M112" s="58" t="s">
        <v>560</v>
      </c>
      <c r="N112" s="45" t="s">
        <v>561</v>
      </c>
      <c r="O112" s="12"/>
      <c r="T112" s="45"/>
      <c r="U112" s="45"/>
      <c r="V112" s="45"/>
      <c r="W112" s="45"/>
      <c r="X112" s="45"/>
      <c r="Y112" s="45"/>
    </row>
    <row r="113" spans="1:25" x14ac:dyDescent="0.25">
      <c r="A113" s="47" t="s">
        <v>315</v>
      </c>
      <c r="B113" s="58" t="s">
        <v>606</v>
      </c>
      <c r="C113" s="58" t="s">
        <v>497</v>
      </c>
      <c r="D113" s="58" t="s">
        <v>497</v>
      </c>
      <c r="E113" s="58" t="s">
        <v>474</v>
      </c>
      <c r="F113" s="58" t="s">
        <v>607</v>
      </c>
      <c r="G113" s="58" t="s">
        <v>543</v>
      </c>
      <c r="H113" s="58" t="s">
        <v>153</v>
      </c>
      <c r="I113" s="58" t="s">
        <v>608</v>
      </c>
      <c r="J113" s="58" t="s">
        <v>608</v>
      </c>
      <c r="K113" s="58" t="s">
        <v>609</v>
      </c>
      <c r="L113" s="58" t="s">
        <v>609</v>
      </c>
      <c r="M113" s="58" t="s">
        <v>610</v>
      </c>
      <c r="N113" s="45" t="s">
        <v>474</v>
      </c>
      <c r="O113" s="12"/>
      <c r="T113" s="45"/>
      <c r="U113" s="45"/>
      <c r="V113" s="45"/>
      <c r="W113" s="45"/>
      <c r="X113" s="45"/>
      <c r="Y113" s="45"/>
    </row>
    <row r="114" spans="1:25" x14ac:dyDescent="0.25">
      <c r="A114" s="47" t="s">
        <v>318</v>
      </c>
      <c r="B114" s="58" t="s">
        <v>577</v>
      </c>
      <c r="C114" s="58" t="s">
        <v>577</v>
      </c>
      <c r="D114" s="58" t="s">
        <v>577</v>
      </c>
      <c r="E114" s="58" t="s">
        <v>611</v>
      </c>
      <c r="F114" s="58" t="s">
        <v>612</v>
      </c>
      <c r="G114" s="58" t="s">
        <v>612</v>
      </c>
      <c r="H114" s="58" t="s">
        <v>612</v>
      </c>
      <c r="I114" s="58" t="s">
        <v>613</v>
      </c>
      <c r="J114" s="58" t="s">
        <v>614</v>
      </c>
      <c r="K114" s="58" t="s">
        <v>614</v>
      </c>
      <c r="L114" s="58" t="s">
        <v>614</v>
      </c>
      <c r="M114" s="58" t="s">
        <v>615</v>
      </c>
      <c r="N114" s="45" t="s">
        <v>616</v>
      </c>
      <c r="O114" s="12"/>
      <c r="T114" s="45"/>
      <c r="U114" s="45"/>
      <c r="V114" s="45"/>
      <c r="W114" s="45"/>
      <c r="X114" s="45"/>
      <c r="Y114" s="45"/>
    </row>
    <row r="115" spans="1:25" x14ac:dyDescent="0.25">
      <c r="A115" s="47" t="s">
        <v>323</v>
      </c>
      <c r="B115" s="58" t="s">
        <v>503</v>
      </c>
      <c r="C115" s="58" t="s">
        <v>503</v>
      </c>
      <c r="D115" s="58" t="s">
        <v>503</v>
      </c>
      <c r="E115" s="58" t="s">
        <v>503</v>
      </c>
      <c r="F115" s="58" t="s">
        <v>617</v>
      </c>
      <c r="G115" s="58" t="s">
        <v>242</v>
      </c>
      <c r="H115" s="58" t="s">
        <v>242</v>
      </c>
      <c r="I115" s="58" t="s">
        <v>242</v>
      </c>
      <c r="J115" s="58" t="s">
        <v>242</v>
      </c>
      <c r="K115" s="58" t="s">
        <v>242</v>
      </c>
      <c r="L115" s="58" t="s">
        <v>526</v>
      </c>
      <c r="M115" s="58" t="s">
        <v>526</v>
      </c>
      <c r="N115" s="45" t="s">
        <v>526</v>
      </c>
      <c r="O115" s="12"/>
      <c r="T115" s="45"/>
      <c r="U115" s="45"/>
      <c r="V115" s="45"/>
      <c r="W115" s="45"/>
      <c r="X115" s="45"/>
      <c r="Y115" s="45"/>
    </row>
    <row r="116" spans="1:25" x14ac:dyDescent="0.25">
      <c r="A116" s="47" t="s">
        <v>328</v>
      </c>
      <c r="B116" s="58" t="s">
        <v>554</v>
      </c>
      <c r="C116" s="58" t="s">
        <v>554</v>
      </c>
      <c r="D116" s="58" t="s">
        <v>554</v>
      </c>
      <c r="E116" s="58" t="s">
        <v>554</v>
      </c>
      <c r="F116" s="58" t="s">
        <v>579</v>
      </c>
      <c r="G116" s="58" t="s">
        <v>579</v>
      </c>
      <c r="H116" s="58" t="s">
        <v>579</v>
      </c>
      <c r="I116" s="58" t="s">
        <v>618</v>
      </c>
      <c r="J116" s="58" t="s">
        <v>618</v>
      </c>
      <c r="K116" s="58" t="s">
        <v>618</v>
      </c>
      <c r="L116" s="58" t="s">
        <v>618</v>
      </c>
      <c r="M116" s="58" t="s">
        <v>619</v>
      </c>
      <c r="N116" s="45" t="s">
        <v>550</v>
      </c>
      <c r="O116" s="12"/>
      <c r="T116" s="45"/>
      <c r="U116" s="45"/>
      <c r="V116" s="45"/>
      <c r="W116" s="45"/>
      <c r="X116" s="45"/>
      <c r="Y116" s="45"/>
    </row>
    <row r="117" spans="1:25" x14ac:dyDescent="0.25">
      <c r="A117" s="47" t="s">
        <v>335</v>
      </c>
      <c r="B117" s="58" t="s">
        <v>620</v>
      </c>
      <c r="C117" s="58" t="s">
        <v>621</v>
      </c>
      <c r="D117" s="58" t="s">
        <v>621</v>
      </c>
      <c r="E117" s="58" t="s">
        <v>622</v>
      </c>
      <c r="F117" s="58" t="s">
        <v>623</v>
      </c>
      <c r="G117" s="58" t="s">
        <v>624</v>
      </c>
      <c r="H117" s="58" t="s">
        <v>625</v>
      </c>
      <c r="I117" s="58" t="s">
        <v>626</v>
      </c>
      <c r="J117" s="58" t="s">
        <v>626</v>
      </c>
      <c r="K117" s="58" t="s">
        <v>626</v>
      </c>
      <c r="L117" s="58" t="s">
        <v>626</v>
      </c>
      <c r="M117" s="58" t="s">
        <v>627</v>
      </c>
      <c r="N117" s="45" t="s">
        <v>628</v>
      </c>
      <c r="O117" s="12"/>
      <c r="T117" s="45"/>
      <c r="U117" s="45"/>
      <c r="V117" s="45"/>
      <c r="W117" s="45"/>
      <c r="X117" s="45"/>
      <c r="Y117" s="45"/>
    </row>
    <row r="118" spans="1:25" x14ac:dyDescent="0.25">
      <c r="A118" s="16" t="s">
        <v>346</v>
      </c>
      <c r="B118" s="58" t="s">
        <v>152</v>
      </c>
      <c r="C118" s="58" t="s">
        <v>164</v>
      </c>
      <c r="D118" s="58" t="s">
        <v>174</v>
      </c>
      <c r="E118" s="58" t="s">
        <v>175</v>
      </c>
      <c r="F118" s="58" t="s">
        <v>194</v>
      </c>
      <c r="G118" s="58" t="s">
        <v>204</v>
      </c>
      <c r="H118" s="58" t="s">
        <v>215</v>
      </c>
      <c r="I118" s="58" t="s">
        <v>227</v>
      </c>
      <c r="J118" s="58" t="s">
        <v>235</v>
      </c>
      <c r="K118" s="58" t="s">
        <v>227</v>
      </c>
      <c r="L118" s="58" t="s">
        <v>248</v>
      </c>
      <c r="M118" s="58" t="s">
        <v>257</v>
      </c>
      <c r="N118" s="45" t="s">
        <v>235</v>
      </c>
      <c r="O118" s="12"/>
      <c r="T118" s="45"/>
      <c r="U118" s="45"/>
      <c r="V118" s="45"/>
      <c r="W118" s="45"/>
      <c r="X118" s="45"/>
      <c r="Y118" s="45"/>
    </row>
    <row r="119" spans="1:25" x14ac:dyDescent="0.25">
      <c r="A119" s="44" t="s">
        <v>629</v>
      </c>
      <c r="B119" s="57" t="s">
        <v>148</v>
      </c>
      <c r="C119" s="57" t="s">
        <v>160</v>
      </c>
      <c r="D119" s="57" t="s">
        <v>171</v>
      </c>
      <c r="E119" s="57" t="s">
        <v>182</v>
      </c>
      <c r="F119" s="57" t="s">
        <v>191</v>
      </c>
      <c r="G119" s="57" t="s">
        <v>202</v>
      </c>
      <c r="H119" s="57" t="s">
        <v>212</v>
      </c>
      <c r="I119" s="57" t="s">
        <v>223</v>
      </c>
      <c r="J119" s="57" t="s">
        <v>232</v>
      </c>
      <c r="K119" s="57" t="s">
        <v>239</v>
      </c>
      <c r="L119" s="57" t="s">
        <v>246</v>
      </c>
      <c r="M119" s="57" t="s">
        <v>254</v>
      </c>
      <c r="N119" s="44" t="s">
        <v>287</v>
      </c>
      <c r="O119" s="12"/>
      <c r="T119" s="44"/>
      <c r="U119" s="44"/>
      <c r="V119" s="44"/>
      <c r="W119" s="44"/>
      <c r="X119" s="44"/>
      <c r="Y119" s="44"/>
    </row>
    <row r="120" spans="1:25" x14ac:dyDescent="0.25">
      <c r="A120" s="47" t="s">
        <v>630</v>
      </c>
      <c r="B120" s="58" t="s">
        <v>631</v>
      </c>
      <c r="C120" s="58" t="s">
        <v>632</v>
      </c>
      <c r="D120" s="58" t="s">
        <v>633</v>
      </c>
      <c r="E120" s="58" t="s">
        <v>634</v>
      </c>
      <c r="F120" s="58" t="s">
        <v>307</v>
      </c>
      <c r="G120" s="58" t="s">
        <v>635</v>
      </c>
      <c r="H120" s="58" t="s">
        <v>636</v>
      </c>
      <c r="I120" s="58" t="s">
        <v>366</v>
      </c>
      <c r="J120" s="58" t="s">
        <v>200</v>
      </c>
      <c r="K120" s="58" t="s">
        <v>311</v>
      </c>
      <c r="L120" s="58" t="s">
        <v>159</v>
      </c>
      <c r="M120" s="58" t="s">
        <v>184</v>
      </c>
      <c r="N120" s="45" t="s">
        <v>383</v>
      </c>
      <c r="O120" s="12"/>
      <c r="T120" s="45"/>
      <c r="U120" s="45"/>
      <c r="V120" s="45"/>
      <c r="W120" s="45"/>
      <c r="X120" s="45"/>
      <c r="Y120" s="45"/>
    </row>
    <row r="121" spans="1:25" x14ac:dyDescent="0.25">
      <c r="A121" s="47" t="s">
        <v>637</v>
      </c>
      <c r="B121" s="58" t="s">
        <v>291</v>
      </c>
      <c r="C121" s="58" t="s">
        <v>193</v>
      </c>
      <c r="D121" s="58" t="s">
        <v>291</v>
      </c>
      <c r="E121" s="58" t="s">
        <v>326</v>
      </c>
      <c r="F121" s="58" t="s">
        <v>225</v>
      </c>
      <c r="G121" s="58" t="s">
        <v>413</v>
      </c>
      <c r="H121" s="58" t="s">
        <v>225</v>
      </c>
      <c r="I121" s="58" t="s">
        <v>411</v>
      </c>
      <c r="J121" s="58" t="s">
        <v>635</v>
      </c>
      <c r="K121" s="58" t="s">
        <v>316</v>
      </c>
      <c r="L121" s="58" t="s">
        <v>389</v>
      </c>
      <c r="M121" s="58" t="s">
        <v>157</v>
      </c>
      <c r="N121" s="45" t="s">
        <v>251</v>
      </c>
      <c r="O121" s="12"/>
      <c r="T121" s="45"/>
      <c r="U121" s="45"/>
      <c r="V121" s="45"/>
      <c r="W121" s="45"/>
      <c r="X121" s="45"/>
      <c r="Y121" s="45"/>
    </row>
    <row r="122" spans="1:25" ht="15.75" customHeight="1" x14ac:dyDescent="0.25">
      <c r="A122" s="47" t="s">
        <v>638</v>
      </c>
      <c r="B122" s="58" t="s">
        <v>633</v>
      </c>
      <c r="C122" s="58" t="s">
        <v>149</v>
      </c>
      <c r="D122" s="58" t="s">
        <v>639</v>
      </c>
      <c r="E122" s="58" t="s">
        <v>640</v>
      </c>
      <c r="F122" s="58" t="s">
        <v>256</v>
      </c>
      <c r="G122" s="58" t="s">
        <v>641</v>
      </c>
      <c r="H122" s="58" t="s">
        <v>639</v>
      </c>
      <c r="I122" s="58" t="s">
        <v>642</v>
      </c>
      <c r="J122" s="58" t="s">
        <v>643</v>
      </c>
      <c r="K122" s="58" t="s">
        <v>641</v>
      </c>
      <c r="L122" s="58" t="s">
        <v>163</v>
      </c>
      <c r="M122" s="58" t="s">
        <v>644</v>
      </c>
      <c r="N122" s="45" t="s">
        <v>410</v>
      </c>
      <c r="O122" s="12"/>
      <c r="T122" s="45"/>
      <c r="U122" s="45"/>
      <c r="V122" s="45"/>
      <c r="W122" s="45"/>
      <c r="X122" s="45"/>
      <c r="Y122" s="45"/>
    </row>
    <row r="123" spans="1:25" ht="26.4" x14ac:dyDescent="0.25">
      <c r="A123" s="47" t="s">
        <v>645</v>
      </c>
      <c r="B123" s="58" t="s">
        <v>289</v>
      </c>
      <c r="C123" s="58" t="s">
        <v>192</v>
      </c>
      <c r="D123" s="58" t="s">
        <v>256</v>
      </c>
      <c r="E123" s="58" t="s">
        <v>646</v>
      </c>
      <c r="F123" s="58" t="s">
        <v>156</v>
      </c>
      <c r="G123" s="58" t="s">
        <v>256</v>
      </c>
      <c r="H123" s="58" t="s">
        <v>192</v>
      </c>
      <c r="I123" s="58" t="s">
        <v>647</v>
      </c>
      <c r="J123" s="58" t="s">
        <v>326</v>
      </c>
      <c r="K123" s="58" t="s">
        <v>326</v>
      </c>
      <c r="L123" s="58" t="s">
        <v>199</v>
      </c>
      <c r="M123" s="58" t="s">
        <v>307</v>
      </c>
      <c r="N123" s="45" t="s">
        <v>213</v>
      </c>
      <c r="O123" s="12"/>
      <c r="T123" s="45"/>
      <c r="U123" s="45"/>
      <c r="V123" s="45"/>
      <c r="W123" s="45"/>
      <c r="X123" s="45"/>
      <c r="Y123" s="45"/>
    </row>
    <row r="124" spans="1:25" x14ac:dyDescent="0.25">
      <c r="A124" s="47" t="s">
        <v>648</v>
      </c>
      <c r="B124" s="58" t="s">
        <v>156</v>
      </c>
      <c r="C124" s="58" t="s">
        <v>320</v>
      </c>
      <c r="D124" s="58" t="s">
        <v>256</v>
      </c>
      <c r="E124" s="58" t="s">
        <v>178</v>
      </c>
      <c r="F124" s="58" t="s">
        <v>213</v>
      </c>
      <c r="G124" s="58" t="s">
        <v>198</v>
      </c>
      <c r="H124" s="58" t="s">
        <v>384</v>
      </c>
      <c r="I124" s="58" t="s">
        <v>649</v>
      </c>
      <c r="J124" s="58" t="s">
        <v>224</v>
      </c>
      <c r="K124" s="58" t="s">
        <v>178</v>
      </c>
      <c r="L124" s="58" t="s">
        <v>256</v>
      </c>
      <c r="M124" s="58" t="s">
        <v>650</v>
      </c>
      <c r="N124" s="45" t="s">
        <v>320</v>
      </c>
      <c r="O124" s="12"/>
      <c r="T124" s="45"/>
      <c r="U124" s="45"/>
      <c r="V124" s="45"/>
      <c r="W124" s="45"/>
      <c r="X124" s="45"/>
      <c r="Y124" s="45"/>
    </row>
    <row r="125" spans="1:25" x14ac:dyDescent="0.25">
      <c r="A125" s="47" t="s">
        <v>651</v>
      </c>
      <c r="B125" s="58" t="s">
        <v>652</v>
      </c>
      <c r="C125" s="58" t="s">
        <v>652</v>
      </c>
      <c r="D125" s="58" t="s">
        <v>652</v>
      </c>
      <c r="E125" s="58" t="s">
        <v>652</v>
      </c>
      <c r="F125" s="58" t="s">
        <v>653</v>
      </c>
      <c r="G125" s="58" t="s">
        <v>653</v>
      </c>
      <c r="H125" s="58" t="s">
        <v>653</v>
      </c>
      <c r="I125" s="58" t="s">
        <v>653</v>
      </c>
      <c r="J125" s="58" t="s">
        <v>653</v>
      </c>
      <c r="K125" s="58" t="s">
        <v>173</v>
      </c>
      <c r="L125" s="58" t="s">
        <v>653</v>
      </c>
      <c r="M125" s="58" t="s">
        <v>653</v>
      </c>
      <c r="N125" s="45" t="s">
        <v>653</v>
      </c>
      <c r="O125" s="12"/>
      <c r="T125" s="45"/>
      <c r="U125" s="45"/>
      <c r="V125" s="45"/>
      <c r="W125" s="45"/>
      <c r="X125" s="45"/>
      <c r="Y125" s="45"/>
    </row>
    <row r="126" spans="1:25" x14ac:dyDescent="0.25">
      <c r="A126" s="47" t="s">
        <v>654</v>
      </c>
      <c r="B126" s="58" t="s">
        <v>290</v>
      </c>
      <c r="C126" s="58" t="s">
        <v>290</v>
      </c>
      <c r="D126" s="58" t="s">
        <v>290</v>
      </c>
      <c r="E126" s="58" t="s">
        <v>290</v>
      </c>
      <c r="F126" s="58" t="s">
        <v>213</v>
      </c>
      <c r="G126" s="58" t="s">
        <v>261</v>
      </c>
      <c r="H126" s="58" t="s">
        <v>261</v>
      </c>
      <c r="I126" s="58" t="s">
        <v>261</v>
      </c>
      <c r="J126" s="58" t="s">
        <v>261</v>
      </c>
      <c r="K126" s="58" t="s">
        <v>213</v>
      </c>
      <c r="L126" s="58" t="s">
        <v>261</v>
      </c>
      <c r="M126" s="58" t="s">
        <v>261</v>
      </c>
      <c r="N126" s="45" t="s">
        <v>261</v>
      </c>
      <c r="O126" s="12"/>
      <c r="T126" s="45"/>
      <c r="U126" s="45"/>
      <c r="V126" s="45"/>
      <c r="W126" s="45"/>
      <c r="X126" s="45"/>
      <c r="Y126" s="45"/>
    </row>
    <row r="127" spans="1:25" x14ac:dyDescent="0.25">
      <c r="A127" s="47" t="s">
        <v>655</v>
      </c>
      <c r="B127" s="58" t="s">
        <v>209</v>
      </c>
      <c r="C127" s="58" t="s">
        <v>209</v>
      </c>
      <c r="D127" s="58" t="s">
        <v>209</v>
      </c>
      <c r="E127" s="58" t="s">
        <v>411</v>
      </c>
      <c r="F127" s="58" t="s">
        <v>209</v>
      </c>
      <c r="G127" s="58" t="s">
        <v>209</v>
      </c>
      <c r="H127" s="58" t="s">
        <v>209</v>
      </c>
      <c r="I127" s="58" t="s">
        <v>209</v>
      </c>
      <c r="J127" s="58" t="s">
        <v>199</v>
      </c>
      <c r="K127" s="58" t="s">
        <v>413</v>
      </c>
      <c r="L127" s="58" t="s">
        <v>413</v>
      </c>
      <c r="M127" s="58" t="s">
        <v>413</v>
      </c>
      <c r="N127" s="45" t="s">
        <v>322</v>
      </c>
      <c r="O127" s="12"/>
      <c r="T127" s="45"/>
      <c r="U127" s="45"/>
      <c r="V127" s="45"/>
      <c r="W127" s="45"/>
      <c r="X127" s="45"/>
      <c r="Y127" s="45"/>
    </row>
    <row r="128" spans="1:25" x14ac:dyDescent="0.25">
      <c r="A128" s="47" t="s">
        <v>656</v>
      </c>
      <c r="B128" s="58" t="s">
        <v>657</v>
      </c>
      <c r="C128" s="58" t="s">
        <v>643</v>
      </c>
      <c r="D128" s="58" t="s">
        <v>643</v>
      </c>
      <c r="E128" s="58" t="s">
        <v>643</v>
      </c>
      <c r="F128" s="58" t="s">
        <v>643</v>
      </c>
      <c r="G128" s="58" t="s">
        <v>643</v>
      </c>
      <c r="H128" s="58" t="s">
        <v>643</v>
      </c>
      <c r="I128" s="58" t="s">
        <v>658</v>
      </c>
      <c r="J128" s="58" t="s">
        <v>658</v>
      </c>
      <c r="K128" s="58" t="s">
        <v>658</v>
      </c>
      <c r="L128" s="58" t="s">
        <v>658</v>
      </c>
      <c r="M128" s="58" t="s">
        <v>658</v>
      </c>
      <c r="N128" s="45" t="s">
        <v>172</v>
      </c>
      <c r="O128" s="12"/>
      <c r="T128" s="45"/>
      <c r="U128" s="45"/>
      <c r="V128" s="45"/>
      <c r="W128" s="45"/>
      <c r="X128" s="45"/>
      <c r="Y128" s="45"/>
    </row>
    <row r="129" spans="1:25" x14ac:dyDescent="0.25">
      <c r="A129" s="47" t="s">
        <v>335</v>
      </c>
      <c r="B129" s="58" t="s">
        <v>294</v>
      </c>
      <c r="C129" s="58" t="s">
        <v>402</v>
      </c>
      <c r="D129" s="58" t="s">
        <v>245</v>
      </c>
      <c r="E129" s="58" t="s">
        <v>245</v>
      </c>
      <c r="F129" s="58" t="s">
        <v>245</v>
      </c>
      <c r="G129" s="58" t="s">
        <v>245</v>
      </c>
      <c r="H129" s="58" t="s">
        <v>238</v>
      </c>
      <c r="I129" s="58" t="s">
        <v>295</v>
      </c>
      <c r="J129" s="58" t="s">
        <v>295</v>
      </c>
      <c r="K129" s="58" t="s">
        <v>403</v>
      </c>
      <c r="L129" s="58" t="s">
        <v>395</v>
      </c>
      <c r="M129" s="58" t="s">
        <v>396</v>
      </c>
      <c r="N129" s="45" t="s">
        <v>295</v>
      </c>
      <c r="O129" s="12"/>
      <c r="T129" s="45"/>
      <c r="U129" s="45"/>
      <c r="V129" s="45"/>
      <c r="W129" s="45"/>
      <c r="X129" s="45"/>
      <c r="Y129" s="45"/>
    </row>
    <row r="130" spans="1:25" x14ac:dyDescent="0.25">
      <c r="A130" s="16" t="s">
        <v>346</v>
      </c>
      <c r="B130" s="58" t="s">
        <v>151</v>
      </c>
      <c r="C130" s="58" t="s">
        <v>163</v>
      </c>
      <c r="D130" s="58" t="s">
        <v>162</v>
      </c>
      <c r="E130" s="58" t="s">
        <v>184</v>
      </c>
      <c r="F130" s="58" t="s">
        <v>193</v>
      </c>
      <c r="G130" s="58" t="s">
        <v>193</v>
      </c>
      <c r="H130" s="58" t="s">
        <v>214</v>
      </c>
      <c r="I130" s="58" t="s">
        <v>226</v>
      </c>
      <c r="J130" s="58" t="s">
        <v>234</v>
      </c>
      <c r="K130" s="58" t="s">
        <v>170</v>
      </c>
      <c r="L130" s="58" t="s">
        <v>199</v>
      </c>
      <c r="M130" s="58" t="s">
        <v>256</v>
      </c>
      <c r="N130" s="45" t="s">
        <v>404</v>
      </c>
      <c r="O130" s="12"/>
      <c r="T130" s="45"/>
      <c r="U130" s="45"/>
      <c r="V130" s="45"/>
      <c r="W130" s="45"/>
      <c r="X130" s="45"/>
      <c r="Y130" s="45"/>
    </row>
    <row r="131" spans="1:25" x14ac:dyDescent="0.25">
      <c r="A131" s="44" t="s">
        <v>659</v>
      </c>
      <c r="B131" s="57" t="s">
        <v>148</v>
      </c>
      <c r="C131" s="57" t="s">
        <v>160</v>
      </c>
      <c r="D131" s="57" t="s">
        <v>171</v>
      </c>
      <c r="E131" s="57" t="s">
        <v>182</v>
      </c>
      <c r="F131" s="57" t="s">
        <v>191</v>
      </c>
      <c r="G131" s="57" t="s">
        <v>202</v>
      </c>
      <c r="H131" s="57" t="s">
        <v>212</v>
      </c>
      <c r="I131" s="57" t="s">
        <v>223</v>
      </c>
      <c r="J131" s="57" t="s">
        <v>232</v>
      </c>
      <c r="K131" s="57" t="s">
        <v>239</v>
      </c>
      <c r="L131" s="57" t="s">
        <v>246</v>
      </c>
      <c r="M131" s="57" t="s">
        <v>254</v>
      </c>
      <c r="N131" s="44" t="s">
        <v>287</v>
      </c>
      <c r="O131" s="12"/>
      <c r="T131" s="44"/>
      <c r="U131" s="44"/>
      <c r="V131" s="44"/>
      <c r="W131" s="44"/>
      <c r="X131" s="44"/>
      <c r="Y131" s="44"/>
    </row>
    <row r="132" spans="1:25" x14ac:dyDescent="0.25">
      <c r="A132" s="47" t="s">
        <v>630</v>
      </c>
      <c r="B132" s="58" t="s">
        <v>660</v>
      </c>
      <c r="C132" s="58" t="s">
        <v>406</v>
      </c>
      <c r="D132" s="58" t="s">
        <v>661</v>
      </c>
      <c r="E132" s="58" t="s">
        <v>642</v>
      </c>
      <c r="F132" s="58" t="s">
        <v>173</v>
      </c>
      <c r="G132" s="58" t="s">
        <v>383</v>
      </c>
      <c r="H132" s="58" t="s">
        <v>226</v>
      </c>
      <c r="I132" s="58" t="s">
        <v>390</v>
      </c>
      <c r="J132" s="58" t="s">
        <v>320</v>
      </c>
      <c r="K132" s="58" t="s">
        <v>662</v>
      </c>
      <c r="L132" s="58" t="s">
        <v>162</v>
      </c>
      <c r="M132" s="58" t="s">
        <v>406</v>
      </c>
      <c r="N132" s="45" t="s">
        <v>183</v>
      </c>
      <c r="O132" s="12"/>
      <c r="T132" s="45"/>
      <c r="U132" s="45"/>
      <c r="V132" s="45"/>
      <c r="W132" s="45"/>
      <c r="X132" s="45"/>
      <c r="Y132" s="45"/>
    </row>
    <row r="133" spans="1:25" x14ac:dyDescent="0.25">
      <c r="A133" s="47" t="s">
        <v>637</v>
      </c>
      <c r="B133" s="58" t="s">
        <v>372</v>
      </c>
      <c r="C133" s="58" t="s">
        <v>663</v>
      </c>
      <c r="D133" s="58" t="s">
        <v>308</v>
      </c>
      <c r="E133" s="58" t="s">
        <v>211</v>
      </c>
      <c r="F133" s="58" t="s">
        <v>226</v>
      </c>
      <c r="G133" s="58" t="s">
        <v>190</v>
      </c>
      <c r="H133" s="58" t="s">
        <v>372</v>
      </c>
      <c r="I133" s="58" t="s">
        <v>226</v>
      </c>
      <c r="J133" s="58" t="s">
        <v>391</v>
      </c>
      <c r="K133" s="58" t="s">
        <v>324</v>
      </c>
      <c r="L133" s="58" t="s">
        <v>314</v>
      </c>
      <c r="M133" s="58" t="s">
        <v>311</v>
      </c>
      <c r="N133" s="45" t="s">
        <v>201</v>
      </c>
      <c r="O133" s="12"/>
      <c r="T133" s="45"/>
      <c r="U133" s="45"/>
      <c r="V133" s="45"/>
      <c r="W133" s="45"/>
      <c r="X133" s="45"/>
      <c r="Y133" s="45"/>
    </row>
    <row r="134" spans="1:25" ht="14.25" customHeight="1" x14ac:dyDescent="0.25">
      <c r="A134" s="47" t="s">
        <v>638</v>
      </c>
      <c r="B134" s="58" t="s">
        <v>664</v>
      </c>
      <c r="C134" s="58" t="s">
        <v>639</v>
      </c>
      <c r="D134" s="58" t="s">
        <v>388</v>
      </c>
      <c r="E134" s="58" t="s">
        <v>149</v>
      </c>
      <c r="F134" s="58" t="s">
        <v>634</v>
      </c>
      <c r="G134" s="58" t="s">
        <v>172</v>
      </c>
      <c r="H134" s="58" t="s">
        <v>385</v>
      </c>
      <c r="I134" s="58" t="s">
        <v>234</v>
      </c>
      <c r="J134" s="58" t="s">
        <v>665</v>
      </c>
      <c r="K134" s="58" t="s">
        <v>360</v>
      </c>
      <c r="L134" s="58" t="s">
        <v>319</v>
      </c>
      <c r="M134" s="58" t="s">
        <v>193</v>
      </c>
      <c r="N134" s="45" t="s">
        <v>649</v>
      </c>
      <c r="O134" s="12"/>
      <c r="T134" s="45"/>
      <c r="U134" s="45"/>
      <c r="V134" s="45"/>
      <c r="W134" s="45"/>
      <c r="X134" s="45"/>
      <c r="Y134" s="45"/>
    </row>
    <row r="135" spans="1:25" ht="26.4" x14ac:dyDescent="0.25">
      <c r="A135" s="47" t="s">
        <v>645</v>
      </c>
      <c r="B135" s="58" t="s">
        <v>225</v>
      </c>
      <c r="C135" s="58" t="s">
        <v>225</v>
      </c>
      <c r="D135" s="58" t="s">
        <v>307</v>
      </c>
      <c r="E135" s="58" t="s">
        <v>199</v>
      </c>
      <c r="F135" s="58" t="s">
        <v>199</v>
      </c>
      <c r="G135" s="58" t="s">
        <v>199</v>
      </c>
      <c r="H135" s="58" t="s">
        <v>251</v>
      </c>
      <c r="I135" s="58" t="s">
        <v>251</v>
      </c>
      <c r="J135" s="58" t="s">
        <v>199</v>
      </c>
      <c r="K135" s="58" t="s">
        <v>411</v>
      </c>
      <c r="L135" s="58" t="s">
        <v>251</v>
      </c>
      <c r="M135" s="58" t="s">
        <v>316</v>
      </c>
      <c r="N135" s="45" t="s">
        <v>199</v>
      </c>
      <c r="O135" s="12"/>
      <c r="T135" s="45"/>
      <c r="U135" s="45"/>
      <c r="V135" s="45"/>
      <c r="W135" s="45"/>
      <c r="X135" s="45"/>
      <c r="Y135" s="45"/>
    </row>
    <row r="136" spans="1:25" x14ac:dyDescent="0.25">
      <c r="A136" s="47" t="s">
        <v>648</v>
      </c>
      <c r="B136" s="58" t="s">
        <v>252</v>
      </c>
      <c r="C136" s="58" t="s">
        <v>666</v>
      </c>
      <c r="D136" s="58" t="s">
        <v>347</v>
      </c>
      <c r="E136" s="58" t="s">
        <v>665</v>
      </c>
      <c r="F136" s="58" t="s">
        <v>665</v>
      </c>
      <c r="G136" s="58" t="s">
        <v>314</v>
      </c>
      <c r="H136" s="58" t="s">
        <v>362</v>
      </c>
      <c r="I136" s="58" t="s">
        <v>666</v>
      </c>
      <c r="J136" s="58" t="s">
        <v>667</v>
      </c>
      <c r="K136" s="58" t="s">
        <v>340</v>
      </c>
      <c r="L136" s="58" t="s">
        <v>665</v>
      </c>
      <c r="M136" s="58" t="s">
        <v>361</v>
      </c>
      <c r="N136" s="45" t="s">
        <v>668</v>
      </c>
      <c r="O136" s="12"/>
      <c r="T136" s="45"/>
      <c r="U136" s="45"/>
      <c r="V136" s="45"/>
      <c r="W136" s="45"/>
      <c r="X136" s="45"/>
      <c r="Y136" s="45"/>
    </row>
    <row r="137" spans="1:25" x14ac:dyDescent="0.25">
      <c r="A137" s="47" t="s">
        <v>651</v>
      </c>
      <c r="B137" s="58" t="s">
        <v>652</v>
      </c>
      <c r="C137" s="58" t="s">
        <v>652</v>
      </c>
      <c r="D137" s="58" t="s">
        <v>653</v>
      </c>
      <c r="E137" s="58" t="s">
        <v>653</v>
      </c>
      <c r="F137" s="58" t="s">
        <v>653</v>
      </c>
      <c r="G137" s="58" t="s">
        <v>652</v>
      </c>
      <c r="H137" s="58" t="s">
        <v>653</v>
      </c>
      <c r="I137" s="58" t="s">
        <v>652</v>
      </c>
      <c r="J137" s="58" t="s">
        <v>386</v>
      </c>
      <c r="K137" s="58" t="s">
        <v>652</v>
      </c>
      <c r="L137" s="58" t="s">
        <v>652</v>
      </c>
      <c r="M137" s="58" t="s">
        <v>653</v>
      </c>
      <c r="N137" s="45" t="s">
        <v>173</v>
      </c>
      <c r="O137" s="12"/>
      <c r="T137" s="45"/>
      <c r="U137" s="45"/>
      <c r="V137" s="45"/>
      <c r="W137" s="45"/>
      <c r="X137" s="45"/>
      <c r="Y137" s="45"/>
    </row>
    <row r="138" spans="1:25" x14ac:dyDescent="0.25">
      <c r="A138" s="47" t="s">
        <v>654</v>
      </c>
      <c r="B138" s="58" t="s">
        <v>184</v>
      </c>
      <c r="C138" s="58" t="s">
        <v>184</v>
      </c>
      <c r="D138" s="58" t="s">
        <v>184</v>
      </c>
      <c r="E138" s="58" t="s">
        <v>669</v>
      </c>
      <c r="F138" s="58" t="s">
        <v>669</v>
      </c>
      <c r="G138" s="58" t="s">
        <v>387</v>
      </c>
      <c r="H138" s="58" t="s">
        <v>387</v>
      </c>
      <c r="I138" s="58" t="s">
        <v>387</v>
      </c>
      <c r="J138" s="58" t="s">
        <v>387</v>
      </c>
      <c r="K138" s="58" t="s">
        <v>670</v>
      </c>
      <c r="L138" s="58" t="s">
        <v>670</v>
      </c>
      <c r="M138" s="58" t="s">
        <v>670</v>
      </c>
      <c r="N138" s="45" t="s">
        <v>255</v>
      </c>
      <c r="O138" s="12"/>
      <c r="T138" s="45"/>
      <c r="U138" s="45"/>
      <c r="V138" s="45"/>
      <c r="W138" s="45"/>
      <c r="X138" s="45"/>
      <c r="Y138" s="45"/>
    </row>
    <row r="139" spans="1:25" x14ac:dyDescent="0.25">
      <c r="A139" s="47" t="s">
        <v>655</v>
      </c>
      <c r="B139" s="58" t="s">
        <v>419</v>
      </c>
      <c r="C139" s="58" t="s">
        <v>419</v>
      </c>
      <c r="D139" s="58" t="s">
        <v>419</v>
      </c>
      <c r="E139" s="58" t="s">
        <v>419</v>
      </c>
      <c r="F139" s="58" t="s">
        <v>203</v>
      </c>
      <c r="G139" s="58" t="s">
        <v>419</v>
      </c>
      <c r="H139" s="58" t="s">
        <v>419</v>
      </c>
      <c r="I139" s="58" t="s">
        <v>419</v>
      </c>
      <c r="J139" s="58" t="s">
        <v>170</v>
      </c>
      <c r="K139" s="58" t="s">
        <v>170</v>
      </c>
      <c r="L139" s="58" t="s">
        <v>635</v>
      </c>
      <c r="M139" s="58" t="s">
        <v>635</v>
      </c>
      <c r="N139" s="45" t="s">
        <v>390</v>
      </c>
      <c r="O139" s="12"/>
      <c r="T139" s="45"/>
      <c r="U139" s="45"/>
      <c r="V139" s="45"/>
      <c r="W139" s="45"/>
      <c r="X139" s="45"/>
      <c r="Y139" s="45"/>
    </row>
    <row r="140" spans="1:25" x14ac:dyDescent="0.25">
      <c r="A140" s="47" t="s">
        <v>656</v>
      </c>
      <c r="B140" s="58" t="s">
        <v>178</v>
      </c>
      <c r="C140" s="58" t="s">
        <v>178</v>
      </c>
      <c r="D140" s="58" t="s">
        <v>178</v>
      </c>
      <c r="E140" s="58" t="s">
        <v>178</v>
      </c>
      <c r="F140" s="58" t="s">
        <v>178</v>
      </c>
      <c r="G140" s="58" t="s">
        <v>178</v>
      </c>
      <c r="H140" s="58" t="s">
        <v>178</v>
      </c>
      <c r="I140" s="58" t="s">
        <v>178</v>
      </c>
      <c r="J140" s="58" t="s">
        <v>178</v>
      </c>
      <c r="K140" s="58" t="s">
        <v>178</v>
      </c>
      <c r="L140" s="58" t="s">
        <v>178</v>
      </c>
      <c r="M140" s="58" t="s">
        <v>320</v>
      </c>
      <c r="N140" s="45" t="s">
        <v>178</v>
      </c>
      <c r="O140" s="12"/>
      <c r="T140" s="45"/>
      <c r="U140" s="45"/>
      <c r="V140" s="45"/>
      <c r="W140" s="45"/>
      <c r="X140" s="45"/>
      <c r="Y140" s="45"/>
    </row>
    <row r="141" spans="1:25" x14ac:dyDescent="0.25">
      <c r="A141" s="47" t="s">
        <v>335</v>
      </c>
      <c r="B141" s="58" t="s">
        <v>189</v>
      </c>
      <c r="C141" s="58" t="s">
        <v>189</v>
      </c>
      <c r="D141" s="58" t="s">
        <v>292</v>
      </c>
      <c r="E141" s="58" t="s">
        <v>311</v>
      </c>
      <c r="F141" s="58" t="s">
        <v>325</v>
      </c>
      <c r="G141" s="58" t="s">
        <v>180</v>
      </c>
      <c r="H141" s="58" t="s">
        <v>180</v>
      </c>
      <c r="I141" s="58" t="s">
        <v>180</v>
      </c>
      <c r="J141" s="58" t="s">
        <v>180</v>
      </c>
      <c r="K141" s="58" t="s">
        <v>423</v>
      </c>
      <c r="L141" s="58" t="s">
        <v>263</v>
      </c>
      <c r="M141" s="58" t="s">
        <v>158</v>
      </c>
      <c r="N141" s="45" t="s">
        <v>671</v>
      </c>
      <c r="O141" s="12"/>
      <c r="T141" s="45"/>
      <c r="U141" s="45"/>
      <c r="V141" s="45"/>
      <c r="W141" s="45"/>
      <c r="X141" s="45"/>
      <c r="Y141" s="45"/>
    </row>
    <row r="142" spans="1:25" x14ac:dyDescent="0.25">
      <c r="A142" s="16" t="s">
        <v>346</v>
      </c>
      <c r="B142" s="58" t="s">
        <v>150</v>
      </c>
      <c r="C142" s="58" t="s">
        <v>162</v>
      </c>
      <c r="D142" s="58" t="s">
        <v>173</v>
      </c>
      <c r="E142" s="58" t="s">
        <v>183</v>
      </c>
      <c r="F142" s="58" t="s">
        <v>192</v>
      </c>
      <c r="G142" s="58" t="s">
        <v>203</v>
      </c>
      <c r="H142" s="58" t="s">
        <v>179</v>
      </c>
      <c r="I142" s="58" t="s">
        <v>225</v>
      </c>
      <c r="J142" s="58" t="s">
        <v>193</v>
      </c>
      <c r="K142" s="58" t="s">
        <v>233</v>
      </c>
      <c r="L142" s="58" t="s">
        <v>247</v>
      </c>
      <c r="M142" s="58" t="s">
        <v>255</v>
      </c>
      <c r="N142" s="45" t="s">
        <v>320</v>
      </c>
      <c r="O142" s="12"/>
      <c r="T142" s="45"/>
      <c r="U142" s="45"/>
      <c r="V142" s="45"/>
      <c r="W142" s="45"/>
      <c r="X142" s="45"/>
      <c r="Y142" s="45"/>
    </row>
    <row r="143" spans="1:25" x14ac:dyDescent="0.25">
      <c r="A143" s="44" t="s">
        <v>672</v>
      </c>
      <c r="B143" s="57" t="s">
        <v>148</v>
      </c>
      <c r="C143" s="57" t="s">
        <v>160</v>
      </c>
      <c r="D143" s="57" t="s">
        <v>171</v>
      </c>
      <c r="E143" s="57" t="s">
        <v>182</v>
      </c>
      <c r="F143" s="57" t="s">
        <v>191</v>
      </c>
      <c r="G143" s="57" t="s">
        <v>202</v>
      </c>
      <c r="H143" s="57" t="s">
        <v>212</v>
      </c>
      <c r="I143" s="57" t="s">
        <v>223</v>
      </c>
      <c r="J143" s="57" t="s">
        <v>232</v>
      </c>
      <c r="K143" s="57" t="s">
        <v>239</v>
      </c>
      <c r="L143" s="57" t="s">
        <v>246</v>
      </c>
      <c r="M143" s="57" t="s">
        <v>254</v>
      </c>
      <c r="N143" s="44" t="s">
        <v>287</v>
      </c>
      <c r="O143" s="12"/>
      <c r="T143" s="44"/>
      <c r="U143" s="44"/>
      <c r="V143" s="44"/>
      <c r="W143" s="44"/>
      <c r="X143" s="44"/>
      <c r="Y143" s="44"/>
    </row>
    <row r="144" spans="1:25" x14ac:dyDescent="0.25">
      <c r="A144" s="47" t="s">
        <v>630</v>
      </c>
      <c r="B144" s="58" t="s">
        <v>673</v>
      </c>
      <c r="C144" s="58" t="s">
        <v>674</v>
      </c>
      <c r="D144" s="58" t="s">
        <v>675</v>
      </c>
      <c r="E144" s="58" t="s">
        <v>676</v>
      </c>
      <c r="F144" s="58" t="s">
        <v>677</v>
      </c>
      <c r="G144" s="58" t="s">
        <v>678</v>
      </c>
      <c r="H144" s="58" t="s">
        <v>151</v>
      </c>
      <c r="I144" s="58" t="s">
        <v>642</v>
      </c>
      <c r="J144" s="58" t="s">
        <v>640</v>
      </c>
      <c r="K144" s="58" t="s">
        <v>639</v>
      </c>
      <c r="L144" s="58" t="s">
        <v>641</v>
      </c>
      <c r="M144" s="58" t="s">
        <v>679</v>
      </c>
      <c r="N144" s="45" t="s">
        <v>680</v>
      </c>
      <c r="O144" s="12"/>
      <c r="T144" s="45"/>
      <c r="U144" s="45"/>
      <c r="V144" s="45"/>
      <c r="W144" s="45"/>
      <c r="X144" s="45"/>
      <c r="Y144" s="45"/>
    </row>
    <row r="145" spans="1:25" x14ac:dyDescent="0.25">
      <c r="A145" s="47" t="s">
        <v>637</v>
      </c>
      <c r="B145" s="58" t="s">
        <v>233</v>
      </c>
      <c r="C145" s="58" t="s">
        <v>203</v>
      </c>
      <c r="D145" s="58" t="s">
        <v>224</v>
      </c>
      <c r="E145" s="58" t="s">
        <v>240</v>
      </c>
      <c r="F145" s="58" t="s">
        <v>681</v>
      </c>
      <c r="G145" s="58" t="s">
        <v>209</v>
      </c>
      <c r="H145" s="58" t="s">
        <v>411</v>
      </c>
      <c r="I145" s="58" t="s">
        <v>326</v>
      </c>
      <c r="J145" s="58" t="s">
        <v>251</v>
      </c>
      <c r="K145" s="58" t="s">
        <v>413</v>
      </c>
      <c r="L145" s="58" t="s">
        <v>413</v>
      </c>
      <c r="M145" s="58" t="s">
        <v>319</v>
      </c>
      <c r="N145" s="45" t="s">
        <v>209</v>
      </c>
      <c r="O145" s="12"/>
      <c r="T145" s="45"/>
      <c r="U145" s="45"/>
      <c r="V145" s="45"/>
      <c r="W145" s="45"/>
      <c r="X145" s="45"/>
      <c r="Y145" s="45"/>
    </row>
    <row r="146" spans="1:25" ht="15" customHeight="1" x14ac:dyDescent="0.25">
      <c r="A146" s="47" t="s">
        <v>638</v>
      </c>
      <c r="B146" s="58" t="s">
        <v>669</v>
      </c>
      <c r="C146" s="58" t="s">
        <v>326</v>
      </c>
      <c r="D146" s="58" t="s">
        <v>179</v>
      </c>
      <c r="E146" s="58" t="s">
        <v>178</v>
      </c>
      <c r="F146" s="58" t="s">
        <v>247</v>
      </c>
      <c r="G146" s="58" t="s">
        <v>233</v>
      </c>
      <c r="H146" s="58" t="s">
        <v>412</v>
      </c>
      <c r="I146" s="58" t="s">
        <v>214</v>
      </c>
      <c r="J146" s="58" t="s">
        <v>373</v>
      </c>
      <c r="K146" s="58" t="s">
        <v>262</v>
      </c>
      <c r="L146" s="58" t="s">
        <v>312</v>
      </c>
      <c r="M146" s="58" t="s">
        <v>262</v>
      </c>
      <c r="N146" s="45" t="s">
        <v>225</v>
      </c>
      <c r="O146" s="12"/>
      <c r="T146" s="45"/>
      <c r="U146" s="45"/>
      <c r="V146" s="45"/>
      <c r="W146" s="45"/>
      <c r="X146" s="45"/>
      <c r="Y146" s="45"/>
    </row>
    <row r="147" spans="1:25" ht="26.4" x14ac:dyDescent="0.25">
      <c r="A147" s="47" t="s">
        <v>645</v>
      </c>
      <c r="B147" s="58" t="s">
        <v>219</v>
      </c>
      <c r="C147" s="58" t="s">
        <v>324</v>
      </c>
      <c r="D147" s="58" t="s">
        <v>324</v>
      </c>
      <c r="E147" s="58" t="s">
        <v>190</v>
      </c>
      <c r="F147" s="58" t="s">
        <v>682</v>
      </c>
      <c r="G147" s="58" t="s">
        <v>314</v>
      </c>
      <c r="H147" s="58" t="s">
        <v>666</v>
      </c>
      <c r="I147" s="58" t="s">
        <v>666</v>
      </c>
      <c r="J147" s="58" t="s">
        <v>666</v>
      </c>
      <c r="K147" s="58" t="s">
        <v>311</v>
      </c>
      <c r="L147" s="58" t="s">
        <v>311</v>
      </c>
      <c r="M147" s="58" t="s">
        <v>665</v>
      </c>
      <c r="N147" s="45" t="s">
        <v>392</v>
      </c>
      <c r="O147" s="12"/>
      <c r="T147" s="45"/>
      <c r="U147" s="45"/>
      <c r="V147" s="45"/>
      <c r="W147" s="45"/>
      <c r="X147" s="45"/>
      <c r="Y147" s="45"/>
    </row>
    <row r="148" spans="1:25" x14ac:dyDescent="0.25">
      <c r="A148" s="47" t="s">
        <v>648</v>
      </c>
      <c r="B148" s="58" t="s">
        <v>168</v>
      </c>
      <c r="C148" s="58" t="s">
        <v>168</v>
      </c>
      <c r="D148" s="58" t="s">
        <v>404</v>
      </c>
      <c r="E148" s="58" t="s">
        <v>178</v>
      </c>
      <c r="F148" s="58" t="s">
        <v>192</v>
      </c>
      <c r="G148" s="58" t="s">
        <v>683</v>
      </c>
      <c r="H148" s="58" t="s">
        <v>178</v>
      </c>
      <c r="I148" s="58" t="s">
        <v>192</v>
      </c>
      <c r="J148" s="58" t="s">
        <v>289</v>
      </c>
      <c r="K148" s="58" t="s">
        <v>261</v>
      </c>
      <c r="L148" s="58" t="s">
        <v>320</v>
      </c>
      <c r="M148" s="58" t="s">
        <v>198</v>
      </c>
      <c r="N148" s="45" t="s">
        <v>247</v>
      </c>
      <c r="O148" s="12"/>
      <c r="T148" s="45"/>
      <c r="U148" s="45"/>
      <c r="V148" s="45"/>
      <c r="W148" s="45"/>
      <c r="X148" s="45"/>
      <c r="Y148" s="45"/>
    </row>
    <row r="149" spans="1:25" x14ac:dyDescent="0.25">
      <c r="A149" s="47" t="s">
        <v>651</v>
      </c>
      <c r="B149" s="58" t="s">
        <v>150</v>
      </c>
      <c r="C149" s="58" t="s">
        <v>652</v>
      </c>
      <c r="D149" s="58" t="s">
        <v>261</v>
      </c>
      <c r="E149" s="58" t="s">
        <v>294</v>
      </c>
      <c r="F149" s="58" t="s">
        <v>238</v>
      </c>
      <c r="G149" s="58" t="s">
        <v>238</v>
      </c>
      <c r="H149" s="58" t="s">
        <v>238</v>
      </c>
      <c r="I149" s="58" t="s">
        <v>245</v>
      </c>
      <c r="J149" s="58" t="s">
        <v>245</v>
      </c>
      <c r="K149" s="58" t="s">
        <v>238</v>
      </c>
      <c r="L149" s="58" t="s">
        <v>238</v>
      </c>
      <c r="M149" s="58" t="s">
        <v>238</v>
      </c>
      <c r="N149" s="45" t="s">
        <v>636</v>
      </c>
      <c r="O149" s="12"/>
      <c r="T149" s="45"/>
      <c r="U149" s="45"/>
      <c r="V149" s="45"/>
      <c r="W149" s="45"/>
      <c r="X149" s="45"/>
      <c r="Y149" s="45"/>
    </row>
    <row r="150" spans="1:25" x14ac:dyDescent="0.25">
      <c r="A150" s="47" t="s">
        <v>654</v>
      </c>
      <c r="B150" s="58" t="s">
        <v>172</v>
      </c>
      <c r="C150" s="58" t="s">
        <v>172</v>
      </c>
      <c r="D150" s="58" t="s">
        <v>172</v>
      </c>
      <c r="E150" s="58" t="s">
        <v>172</v>
      </c>
      <c r="F150" s="58" t="s">
        <v>172</v>
      </c>
      <c r="G150" s="58" t="s">
        <v>643</v>
      </c>
      <c r="H150" s="58" t="s">
        <v>643</v>
      </c>
      <c r="I150" s="58" t="s">
        <v>643</v>
      </c>
      <c r="J150" s="58" t="s">
        <v>643</v>
      </c>
      <c r="K150" s="58" t="s">
        <v>643</v>
      </c>
      <c r="L150" s="58" t="s">
        <v>643</v>
      </c>
      <c r="M150" s="58" t="s">
        <v>643</v>
      </c>
      <c r="N150" s="45" t="s">
        <v>643</v>
      </c>
      <c r="O150" s="12"/>
      <c r="T150" s="45"/>
      <c r="U150" s="45"/>
      <c r="V150" s="45"/>
      <c r="W150" s="45"/>
      <c r="X150" s="45"/>
      <c r="Y150" s="45"/>
    </row>
    <row r="151" spans="1:25" x14ac:dyDescent="0.25">
      <c r="A151" s="47" t="s">
        <v>655</v>
      </c>
      <c r="B151" s="58" t="s">
        <v>209</v>
      </c>
      <c r="C151" s="58" t="s">
        <v>209</v>
      </c>
      <c r="D151" s="58" t="s">
        <v>209</v>
      </c>
      <c r="E151" s="58" t="s">
        <v>209</v>
      </c>
      <c r="F151" s="58" t="s">
        <v>209</v>
      </c>
      <c r="G151" s="58" t="s">
        <v>209</v>
      </c>
      <c r="H151" s="58" t="s">
        <v>209</v>
      </c>
      <c r="I151" s="58" t="s">
        <v>209</v>
      </c>
      <c r="J151" s="58" t="s">
        <v>209</v>
      </c>
      <c r="K151" s="58" t="s">
        <v>220</v>
      </c>
      <c r="L151" s="58" t="s">
        <v>220</v>
      </c>
      <c r="M151" s="58" t="s">
        <v>220</v>
      </c>
      <c r="N151" s="45" t="s">
        <v>322</v>
      </c>
      <c r="O151" s="12"/>
      <c r="T151" s="45"/>
      <c r="U151" s="45"/>
      <c r="V151" s="45"/>
      <c r="W151" s="45"/>
      <c r="X151" s="45"/>
      <c r="Y151" s="45"/>
    </row>
    <row r="152" spans="1:25" x14ac:dyDescent="0.25">
      <c r="A152" s="47" t="s">
        <v>656</v>
      </c>
      <c r="B152" s="58" t="s">
        <v>320</v>
      </c>
      <c r="C152" s="58" t="s">
        <v>320</v>
      </c>
      <c r="D152" s="58" t="s">
        <v>320</v>
      </c>
      <c r="E152" s="58" t="s">
        <v>261</v>
      </c>
      <c r="F152" s="58" t="s">
        <v>384</v>
      </c>
      <c r="G152" s="58" t="s">
        <v>383</v>
      </c>
      <c r="H152" s="58" t="s">
        <v>179</v>
      </c>
      <c r="I152" s="58" t="s">
        <v>179</v>
      </c>
      <c r="J152" s="58" t="s">
        <v>179</v>
      </c>
      <c r="K152" s="58" t="s">
        <v>663</v>
      </c>
      <c r="L152" s="58" t="s">
        <v>663</v>
      </c>
      <c r="M152" s="58" t="s">
        <v>663</v>
      </c>
      <c r="N152" s="45" t="s">
        <v>199</v>
      </c>
      <c r="O152" s="12"/>
      <c r="T152" s="45"/>
      <c r="U152" s="45"/>
      <c r="V152" s="45"/>
      <c r="W152" s="45"/>
      <c r="X152" s="45"/>
      <c r="Y152" s="45"/>
    </row>
    <row r="153" spans="1:25" x14ac:dyDescent="0.25">
      <c r="A153" s="47" t="s">
        <v>335</v>
      </c>
      <c r="B153" s="58" t="s">
        <v>684</v>
      </c>
      <c r="C153" s="58" t="s">
        <v>684</v>
      </c>
      <c r="D153" s="58" t="s">
        <v>356</v>
      </c>
      <c r="E153" s="58" t="s">
        <v>356</v>
      </c>
      <c r="F153" s="58" t="s">
        <v>155</v>
      </c>
      <c r="G153" s="58" t="s">
        <v>155</v>
      </c>
      <c r="H153" s="58" t="s">
        <v>155</v>
      </c>
      <c r="I153" s="58" t="s">
        <v>356</v>
      </c>
      <c r="J153" s="58" t="s">
        <v>366</v>
      </c>
      <c r="K153" s="58" t="s">
        <v>685</v>
      </c>
      <c r="L153" s="58" t="s">
        <v>685</v>
      </c>
      <c r="M153" s="58" t="s">
        <v>685</v>
      </c>
      <c r="N153" s="45" t="s">
        <v>354</v>
      </c>
      <c r="O153" s="12"/>
      <c r="T153" s="45"/>
      <c r="U153" s="45"/>
      <c r="V153" s="45"/>
      <c r="W153" s="45"/>
      <c r="X153" s="45"/>
      <c r="Y153" s="45"/>
    </row>
    <row r="154" spans="1:25" x14ac:dyDescent="0.25">
      <c r="A154" s="16" t="s">
        <v>346</v>
      </c>
      <c r="B154" s="58" t="s">
        <v>149</v>
      </c>
      <c r="C154" s="58" t="s">
        <v>161</v>
      </c>
      <c r="D154" s="58" t="s">
        <v>172</v>
      </c>
      <c r="E154" s="58" t="s">
        <v>150</v>
      </c>
      <c r="F154" s="58" t="s">
        <v>173</v>
      </c>
      <c r="G154" s="58" t="s">
        <v>156</v>
      </c>
      <c r="H154" s="58" t="s">
        <v>213</v>
      </c>
      <c r="I154" s="58" t="s">
        <v>224</v>
      </c>
      <c r="J154" s="58" t="s">
        <v>233</v>
      </c>
      <c r="K154" s="58" t="s">
        <v>240</v>
      </c>
      <c r="L154" s="58" t="s">
        <v>203</v>
      </c>
      <c r="M154" s="58" t="s">
        <v>224</v>
      </c>
      <c r="N154" s="45" t="s">
        <v>683</v>
      </c>
      <c r="O154" s="12"/>
      <c r="T154" s="45"/>
      <c r="U154" s="45"/>
      <c r="V154" s="45"/>
      <c r="W154" s="45"/>
      <c r="X154" s="45"/>
      <c r="Y154" s="45"/>
    </row>
    <row r="155" spans="1:25" x14ac:dyDescent="0.25">
      <c r="A155" s="44" t="s">
        <v>745</v>
      </c>
      <c r="B155" s="57" t="s">
        <v>148</v>
      </c>
      <c r="C155" s="57" t="s">
        <v>160</v>
      </c>
      <c r="D155" s="57" t="s">
        <v>171</v>
      </c>
      <c r="E155" s="57" t="s">
        <v>182</v>
      </c>
      <c r="F155" s="57" t="s">
        <v>191</v>
      </c>
      <c r="G155" s="57" t="s">
        <v>202</v>
      </c>
      <c r="H155" s="57" t="s">
        <v>212</v>
      </c>
      <c r="I155" s="57" t="s">
        <v>223</v>
      </c>
      <c r="J155" s="57" t="s">
        <v>232</v>
      </c>
      <c r="K155" s="57" t="s">
        <v>239</v>
      </c>
      <c r="L155" s="57" t="s">
        <v>246</v>
      </c>
      <c r="M155" s="57" t="s">
        <v>254</v>
      </c>
      <c r="N155" s="44" t="s">
        <v>287</v>
      </c>
      <c r="O155" s="12"/>
      <c r="T155" s="16"/>
      <c r="U155" s="16"/>
      <c r="V155" s="16"/>
      <c r="W155" s="16"/>
      <c r="X155" s="16"/>
      <c r="Y155" s="16"/>
    </row>
    <row r="156" spans="1:25" x14ac:dyDescent="0.25">
      <c r="A156" s="2" t="s">
        <v>630</v>
      </c>
      <c r="B156" s="12">
        <v>95.218000000000004</v>
      </c>
      <c r="C156" s="12">
        <v>94.328999999999994</v>
      </c>
      <c r="D156" s="12">
        <v>97.692999999999998</v>
      </c>
      <c r="E156" s="12">
        <v>100.401</v>
      </c>
      <c r="F156" s="12">
        <v>101.419</v>
      </c>
      <c r="G156" s="12">
        <v>104.599</v>
      </c>
      <c r="H156" s="12">
        <v>108.81399999999999</v>
      </c>
      <c r="I156" s="12">
        <v>108.03</v>
      </c>
      <c r="J156" s="12">
        <v>107.104</v>
      </c>
      <c r="K156" s="12">
        <v>108.26600000000001</v>
      </c>
      <c r="L156" s="12">
        <v>107.928</v>
      </c>
      <c r="M156" s="12">
        <v>106.40300000000001</v>
      </c>
      <c r="N156" s="58">
        <v>103.35033333333332</v>
      </c>
      <c r="O156" s="12"/>
    </row>
    <row r="157" spans="1:25" x14ac:dyDescent="0.25">
      <c r="A157" s="2" t="s">
        <v>637</v>
      </c>
      <c r="B157" s="12">
        <v>103.949</v>
      </c>
      <c r="C157" s="12">
        <v>107.523</v>
      </c>
      <c r="D157" s="12">
        <v>108.173</v>
      </c>
      <c r="E157" s="12">
        <v>108.827</v>
      </c>
      <c r="F157" s="12">
        <v>110.119</v>
      </c>
      <c r="G157" s="12">
        <v>110.172</v>
      </c>
      <c r="H157" s="12">
        <v>110.502</v>
      </c>
      <c r="I157" s="12">
        <v>110.79600000000001</v>
      </c>
      <c r="J157" s="12">
        <v>110.6</v>
      </c>
      <c r="K157" s="12">
        <v>110.895</v>
      </c>
      <c r="L157" s="12">
        <v>110.9</v>
      </c>
      <c r="M157" s="12">
        <v>111.47199999999999</v>
      </c>
      <c r="N157" s="58">
        <v>109.49400000000001</v>
      </c>
      <c r="O157" s="12"/>
    </row>
    <row r="158" spans="1:25" x14ac:dyDescent="0.25">
      <c r="A158" s="2" t="s">
        <v>638</v>
      </c>
      <c r="B158" s="12">
        <v>106.744</v>
      </c>
      <c r="C158" s="12">
        <v>106.646</v>
      </c>
      <c r="D158" s="12">
        <v>107.31100000000001</v>
      </c>
      <c r="E158" s="12">
        <v>107.291</v>
      </c>
      <c r="F158" s="12">
        <v>108.976</v>
      </c>
      <c r="G158" s="12">
        <v>109.03700000000001</v>
      </c>
      <c r="H158" s="12">
        <v>109.369</v>
      </c>
      <c r="I158" s="12">
        <v>112.607</v>
      </c>
      <c r="J158" s="12">
        <v>112.31</v>
      </c>
      <c r="K158" s="12">
        <v>115.161</v>
      </c>
      <c r="L158" s="12">
        <v>112.437</v>
      </c>
      <c r="M158" s="12">
        <v>112.593</v>
      </c>
      <c r="N158" s="58">
        <v>110.04016666666668</v>
      </c>
      <c r="O158" s="12"/>
    </row>
    <row r="159" spans="1:25" x14ac:dyDescent="0.25">
      <c r="A159" s="2" t="s">
        <v>746</v>
      </c>
      <c r="B159" s="12">
        <v>106.214</v>
      </c>
      <c r="C159" s="12">
        <v>106.268</v>
      </c>
      <c r="D159" s="12">
        <v>106.291</v>
      </c>
      <c r="E159" s="12">
        <v>106.309</v>
      </c>
      <c r="F159" s="12">
        <v>106.607</v>
      </c>
      <c r="G159" s="12">
        <v>106.648</v>
      </c>
      <c r="H159" s="12">
        <v>106.702</v>
      </c>
      <c r="I159" s="12">
        <v>106.361</v>
      </c>
      <c r="J159" s="12">
        <v>106.396</v>
      </c>
      <c r="K159" s="12">
        <v>106.39700000000001</v>
      </c>
      <c r="L159" s="12">
        <v>106.387</v>
      </c>
      <c r="M159" s="12">
        <v>106.38800000000001</v>
      </c>
      <c r="N159" s="58">
        <v>106.41399999999999</v>
      </c>
      <c r="O159" s="12"/>
    </row>
    <row r="160" spans="1:25" x14ac:dyDescent="0.25">
      <c r="A160" s="2" t="s">
        <v>648</v>
      </c>
      <c r="B160" s="12">
        <v>102.706</v>
      </c>
      <c r="C160" s="12">
        <v>102.449</v>
      </c>
      <c r="D160" s="12">
        <v>102.441</v>
      </c>
      <c r="E160" s="12">
        <v>103.27500000000001</v>
      </c>
      <c r="F160" s="12">
        <v>103.17100000000001</v>
      </c>
      <c r="G160" s="12">
        <v>103.624</v>
      </c>
      <c r="H160" s="12">
        <v>103.84399999999999</v>
      </c>
      <c r="I160" s="12">
        <v>103.916</v>
      </c>
      <c r="J160" s="12">
        <v>104.18899999999999</v>
      </c>
      <c r="K160" s="12">
        <v>103.533</v>
      </c>
      <c r="L160" s="12">
        <v>103.44199999999999</v>
      </c>
      <c r="M160" s="12">
        <v>103.619</v>
      </c>
      <c r="N160" s="58">
        <v>103.35074999999999</v>
      </c>
      <c r="O160" s="12"/>
    </row>
    <row r="161" spans="1:15" x14ac:dyDescent="0.25">
      <c r="A161" s="2" t="s">
        <v>747</v>
      </c>
      <c r="B161" s="12">
        <v>114.679</v>
      </c>
      <c r="C161" s="12">
        <v>114.67100000000001</v>
      </c>
      <c r="D161" s="12">
        <v>114.67100000000001</v>
      </c>
      <c r="E161" s="12">
        <v>114.678</v>
      </c>
      <c r="F161" s="12">
        <v>114.752</v>
      </c>
      <c r="G161" s="12">
        <v>114.756</v>
      </c>
      <c r="H161" s="12">
        <v>114.837</v>
      </c>
      <c r="I161" s="12">
        <v>113.709</v>
      </c>
      <c r="J161" s="12">
        <v>113.593</v>
      </c>
      <c r="K161" s="12">
        <v>114.70399999999999</v>
      </c>
      <c r="L161" s="12">
        <v>113.896</v>
      </c>
      <c r="M161" s="12">
        <v>112.298</v>
      </c>
      <c r="N161" s="58">
        <v>114.27033333333333</v>
      </c>
      <c r="O161" s="12"/>
    </row>
    <row r="162" spans="1:15" x14ac:dyDescent="0.25">
      <c r="A162" s="2" t="s">
        <v>748</v>
      </c>
      <c r="B162" s="12">
        <v>99.807000000000002</v>
      </c>
      <c r="C162" s="12">
        <v>99.828000000000003</v>
      </c>
      <c r="D162" s="12">
        <v>99.828000000000003</v>
      </c>
      <c r="E162" s="12">
        <v>99.835999999999999</v>
      </c>
      <c r="F162" s="12">
        <v>99.846000000000004</v>
      </c>
      <c r="G162" s="12">
        <v>99.846000000000004</v>
      </c>
      <c r="H162" s="12">
        <v>99.855999999999995</v>
      </c>
      <c r="I162" s="12">
        <v>99.613</v>
      </c>
      <c r="J162" s="12">
        <v>99.602999999999994</v>
      </c>
      <c r="K162" s="12">
        <v>99.602999999999994</v>
      </c>
      <c r="L162" s="12">
        <v>99.602999999999994</v>
      </c>
      <c r="M162" s="12">
        <v>99.588999999999999</v>
      </c>
      <c r="N162" s="58">
        <v>99.738166666666658</v>
      </c>
      <c r="O162" s="12"/>
    </row>
    <row r="163" spans="1:15" x14ac:dyDescent="0.25">
      <c r="A163" s="2" t="s">
        <v>655</v>
      </c>
      <c r="B163" s="12">
        <v>112.31100000000001</v>
      </c>
      <c r="C163" s="12">
        <v>112.31100000000001</v>
      </c>
      <c r="D163" s="12">
        <v>112.31100000000001</v>
      </c>
      <c r="E163" s="12">
        <v>112.31100000000001</v>
      </c>
      <c r="F163" s="12">
        <v>112.31100000000001</v>
      </c>
      <c r="G163" s="12">
        <v>112.31100000000001</v>
      </c>
      <c r="H163" s="12">
        <v>112.31100000000001</v>
      </c>
      <c r="I163" s="12">
        <v>112.43899999999999</v>
      </c>
      <c r="J163" s="12">
        <v>111.726</v>
      </c>
      <c r="K163" s="12">
        <v>113.727</v>
      </c>
      <c r="L163" s="12">
        <v>113.741</v>
      </c>
      <c r="M163" s="12">
        <v>113.727</v>
      </c>
      <c r="N163" s="58">
        <v>112.62808333333335</v>
      </c>
      <c r="O163" s="12"/>
    </row>
    <row r="164" spans="1:15" x14ac:dyDescent="0.25">
      <c r="A164" s="2" t="s">
        <v>749</v>
      </c>
      <c r="B164" s="12">
        <v>105.093</v>
      </c>
      <c r="C164" s="12">
        <v>106.919</v>
      </c>
      <c r="D164" s="12">
        <v>106.919</v>
      </c>
      <c r="E164" s="12">
        <v>109.13800000000001</v>
      </c>
      <c r="F164" s="12">
        <v>109.122</v>
      </c>
      <c r="G164" s="12">
        <v>109.122</v>
      </c>
      <c r="H164" s="12">
        <v>109.709</v>
      </c>
      <c r="I164" s="12">
        <v>109.724</v>
      </c>
      <c r="J164" s="12">
        <v>109.724</v>
      </c>
      <c r="K164" s="12">
        <v>109.709</v>
      </c>
      <c r="L164" s="12">
        <v>109.709</v>
      </c>
      <c r="M164" s="12">
        <v>109.709</v>
      </c>
      <c r="N164" s="58">
        <v>108.71641666666669</v>
      </c>
      <c r="O164" s="12"/>
    </row>
    <row r="165" spans="1:15" x14ac:dyDescent="0.25">
      <c r="A165" s="2" t="s">
        <v>335</v>
      </c>
      <c r="B165" s="12">
        <v>114.568</v>
      </c>
      <c r="C165" s="12">
        <v>114.58499999999999</v>
      </c>
      <c r="D165" s="12">
        <v>114.58499999999999</v>
      </c>
      <c r="E165" s="12">
        <v>114.849</v>
      </c>
      <c r="F165" s="12">
        <v>114.34399999999999</v>
      </c>
      <c r="G165" s="12">
        <v>114.35599999999999</v>
      </c>
      <c r="H165" s="12">
        <v>114.35599999999999</v>
      </c>
      <c r="I165" s="12">
        <v>114.71299999999999</v>
      </c>
      <c r="J165" s="12">
        <v>114.842</v>
      </c>
      <c r="K165" s="12">
        <v>114.337</v>
      </c>
      <c r="L165" s="12">
        <v>115.032</v>
      </c>
      <c r="M165" s="12">
        <v>115.027</v>
      </c>
      <c r="N165" s="58">
        <v>114.63283333333334</v>
      </c>
      <c r="O165" s="12"/>
    </row>
    <row r="166" spans="1:15" x14ac:dyDescent="0.25">
      <c r="A166" s="16" t="s">
        <v>346</v>
      </c>
      <c r="B166" s="12">
        <v>101.80200000000001</v>
      </c>
      <c r="C166" s="12">
        <v>101.571</v>
      </c>
      <c r="D166" s="12">
        <v>103.366</v>
      </c>
      <c r="E166" s="12">
        <v>104.83199999999999</v>
      </c>
      <c r="F166" s="12">
        <v>105.605</v>
      </c>
      <c r="G166" s="12">
        <v>107.21899999999999</v>
      </c>
      <c r="H166" s="12">
        <v>109.41200000000001</v>
      </c>
      <c r="I166" s="12">
        <v>109.28100000000001</v>
      </c>
      <c r="J166" s="12">
        <v>108.76300000000001</v>
      </c>
      <c r="K166" s="12">
        <v>109.806</v>
      </c>
      <c r="L166" s="12">
        <v>109.267</v>
      </c>
      <c r="M166" s="12">
        <v>108.381</v>
      </c>
      <c r="N166" s="58">
        <v>106.60875</v>
      </c>
      <c r="O166" s="12"/>
    </row>
    <row r="167" spans="1:15" x14ac:dyDescent="0.25">
      <c r="A167" s="44" t="s">
        <v>750</v>
      </c>
      <c r="B167" s="57" t="s">
        <v>148</v>
      </c>
      <c r="C167" s="57" t="s">
        <v>160</v>
      </c>
      <c r="D167" s="57" t="s">
        <v>171</v>
      </c>
      <c r="E167" s="57" t="s">
        <v>182</v>
      </c>
      <c r="F167" s="57" t="s">
        <v>191</v>
      </c>
      <c r="G167" s="57" t="s">
        <v>202</v>
      </c>
      <c r="H167" s="57" t="s">
        <v>212</v>
      </c>
      <c r="I167" s="57" t="s">
        <v>223</v>
      </c>
      <c r="J167" s="57" t="s">
        <v>232</v>
      </c>
      <c r="K167" s="57" t="s">
        <v>239</v>
      </c>
      <c r="L167" s="57" t="s">
        <v>246</v>
      </c>
      <c r="M167" s="57" t="s">
        <v>254</v>
      </c>
      <c r="N167" s="44" t="s">
        <v>287</v>
      </c>
      <c r="O167" s="12"/>
    </row>
    <row r="168" spans="1:15" x14ac:dyDescent="0.25">
      <c r="A168" s="2" t="s">
        <v>630</v>
      </c>
      <c r="B168" s="12">
        <v>105.173</v>
      </c>
      <c r="C168" s="12">
        <v>106.134</v>
      </c>
      <c r="D168" s="12">
        <v>107.831</v>
      </c>
      <c r="E168" s="12">
        <v>107.749</v>
      </c>
      <c r="F168" s="12">
        <v>108.88</v>
      </c>
      <c r="G168" s="12">
        <v>112.12</v>
      </c>
      <c r="H168" s="12">
        <v>115.7</v>
      </c>
      <c r="I168" s="12">
        <v>115.143</v>
      </c>
      <c r="J168" s="12">
        <v>111.913</v>
      </c>
      <c r="K168" s="12">
        <v>114.789</v>
      </c>
      <c r="L168" s="12">
        <v>114.068</v>
      </c>
      <c r="M168" s="12">
        <v>110.806</v>
      </c>
      <c r="N168" s="58">
        <v>110.85883333333335</v>
      </c>
      <c r="O168" s="12"/>
    </row>
    <row r="169" spans="1:15" x14ac:dyDescent="0.25">
      <c r="A169" s="2" t="s">
        <v>637</v>
      </c>
      <c r="B169" s="12">
        <v>109.90300000000001</v>
      </c>
      <c r="C169" s="12">
        <v>110.123</v>
      </c>
      <c r="D169" s="12">
        <v>110.355</v>
      </c>
      <c r="E169" s="12">
        <v>109.36799999999999</v>
      </c>
      <c r="F169" s="12">
        <v>108.946</v>
      </c>
      <c r="G169" s="12">
        <v>108.011</v>
      </c>
      <c r="H169" s="12">
        <v>108.587</v>
      </c>
      <c r="I169" s="12">
        <v>108.568</v>
      </c>
      <c r="J169" s="12">
        <v>107.85899999999999</v>
      </c>
      <c r="K169" s="12">
        <v>108.27</v>
      </c>
      <c r="L169" s="12">
        <v>109.486</v>
      </c>
      <c r="M169" s="12">
        <v>111.788</v>
      </c>
      <c r="N169" s="58">
        <v>109.27200000000001</v>
      </c>
      <c r="O169" s="12"/>
    </row>
    <row r="170" spans="1:15" x14ac:dyDescent="0.25">
      <c r="A170" s="2" t="s">
        <v>638</v>
      </c>
      <c r="B170" s="12">
        <v>113.226</v>
      </c>
      <c r="C170" s="12">
        <v>113.883</v>
      </c>
      <c r="D170" s="12">
        <v>116.42100000000001</v>
      </c>
      <c r="E170" s="12">
        <v>116.295</v>
      </c>
      <c r="F170" s="12">
        <v>115.42700000000001</v>
      </c>
      <c r="G170" s="12">
        <v>116.916</v>
      </c>
      <c r="H170" s="12">
        <v>118.304</v>
      </c>
      <c r="I170" s="12">
        <v>118.81100000000001</v>
      </c>
      <c r="J170" s="12">
        <v>118.623</v>
      </c>
      <c r="K170" s="12">
        <v>119.35299999999999</v>
      </c>
      <c r="L170" s="12">
        <v>121.233</v>
      </c>
      <c r="M170" s="12">
        <v>122.045</v>
      </c>
      <c r="N170" s="58">
        <v>117.54475000000001</v>
      </c>
      <c r="O170" s="12"/>
    </row>
    <row r="171" spans="1:15" x14ac:dyDescent="0.25">
      <c r="A171" s="2" t="s">
        <v>746</v>
      </c>
      <c r="B171" s="12">
        <v>107.384</v>
      </c>
      <c r="C171" s="12">
        <v>107.38500000000001</v>
      </c>
      <c r="D171" s="12">
        <v>109.125</v>
      </c>
      <c r="E171" s="12">
        <v>109.509</v>
      </c>
      <c r="F171" s="12">
        <v>109.523</v>
      </c>
      <c r="G171" s="12">
        <v>108.81</v>
      </c>
      <c r="H171" s="12">
        <v>111.128</v>
      </c>
      <c r="I171" s="12">
        <v>111.11199999999999</v>
      </c>
      <c r="J171" s="12">
        <v>111.099</v>
      </c>
      <c r="K171" s="12">
        <v>111.026</v>
      </c>
      <c r="L171" s="12">
        <v>109.605</v>
      </c>
      <c r="M171" s="12">
        <v>109.611</v>
      </c>
      <c r="N171" s="58">
        <v>109.60975000000002</v>
      </c>
      <c r="O171" s="12"/>
    </row>
    <row r="172" spans="1:15" x14ac:dyDescent="0.25">
      <c r="A172" s="2" t="s">
        <v>648</v>
      </c>
      <c r="B172" s="12">
        <v>102.69</v>
      </c>
      <c r="C172" s="12">
        <v>102.17</v>
      </c>
      <c r="D172" s="12">
        <v>102.24</v>
      </c>
      <c r="E172" s="12">
        <v>108.19199999999999</v>
      </c>
      <c r="F172" s="12">
        <v>111.11</v>
      </c>
      <c r="G172" s="12">
        <v>110.669</v>
      </c>
      <c r="H172" s="12">
        <v>110.02200000000001</v>
      </c>
      <c r="I172" s="12">
        <v>109.544</v>
      </c>
      <c r="J172" s="12">
        <v>110.86199999999999</v>
      </c>
      <c r="K172" s="12">
        <v>111.578</v>
      </c>
      <c r="L172" s="12">
        <v>111.136</v>
      </c>
      <c r="M172" s="12">
        <v>111.697</v>
      </c>
      <c r="N172" s="58">
        <v>108.49250000000001</v>
      </c>
      <c r="O172" s="12"/>
    </row>
    <row r="173" spans="1:15" x14ac:dyDescent="0.25">
      <c r="A173" s="2" t="s">
        <v>747</v>
      </c>
      <c r="B173" s="12">
        <v>112.16</v>
      </c>
      <c r="C173" s="12">
        <v>113.023</v>
      </c>
      <c r="D173" s="12">
        <v>113.95099999999999</v>
      </c>
      <c r="E173" s="12">
        <v>117.56</v>
      </c>
      <c r="F173" s="12">
        <v>118.86199999999999</v>
      </c>
      <c r="G173" s="12">
        <v>118.248</v>
      </c>
      <c r="H173" s="12">
        <v>118.232</v>
      </c>
      <c r="I173" s="12">
        <v>117.654</v>
      </c>
      <c r="J173" s="12">
        <v>117.642</v>
      </c>
      <c r="K173" s="12">
        <v>118.68899999999999</v>
      </c>
      <c r="L173" s="12">
        <v>118.19</v>
      </c>
      <c r="M173" s="12">
        <v>116.52</v>
      </c>
      <c r="N173" s="58">
        <v>116.72758333333336</v>
      </c>
      <c r="O173" s="12"/>
    </row>
    <row r="174" spans="1:15" x14ac:dyDescent="0.25">
      <c r="A174" s="2" t="s">
        <v>748</v>
      </c>
      <c r="B174" s="12">
        <v>100.01300000000001</v>
      </c>
      <c r="C174" s="12">
        <v>100.017</v>
      </c>
      <c r="D174" s="12">
        <v>101.94199999999999</v>
      </c>
      <c r="E174" s="12">
        <v>101.79900000000001</v>
      </c>
      <c r="F174" s="12">
        <v>101.84099999999999</v>
      </c>
      <c r="G174" s="12">
        <v>101.931</v>
      </c>
      <c r="H174" s="12">
        <v>101.98099999999999</v>
      </c>
      <c r="I174" s="12">
        <v>101.991</v>
      </c>
      <c r="J174" s="12">
        <v>102.85299999999999</v>
      </c>
      <c r="K174" s="12">
        <v>102.789</v>
      </c>
      <c r="L174" s="12">
        <v>102.789</v>
      </c>
      <c r="M174" s="12">
        <v>103.14100000000001</v>
      </c>
      <c r="N174" s="58">
        <v>101.92391666666667</v>
      </c>
      <c r="O174" s="12"/>
    </row>
    <row r="175" spans="1:15" x14ac:dyDescent="0.25">
      <c r="A175" s="2" t="s">
        <v>655</v>
      </c>
      <c r="B175" s="12">
        <v>112.026</v>
      </c>
      <c r="C175" s="12">
        <v>112.026</v>
      </c>
      <c r="D175" s="12">
        <v>111.988</v>
      </c>
      <c r="E175" s="12">
        <v>111.80500000000001</v>
      </c>
      <c r="F175" s="12">
        <v>111.80500000000001</v>
      </c>
      <c r="G175" s="12">
        <v>112.17400000000001</v>
      </c>
      <c r="H175" s="12">
        <v>112.175</v>
      </c>
      <c r="I175" s="12">
        <v>112.137</v>
      </c>
      <c r="J175" s="12">
        <v>112.956</v>
      </c>
      <c r="K175" s="12">
        <v>112.633</v>
      </c>
      <c r="L175" s="12">
        <v>112.51600000000001</v>
      </c>
      <c r="M175" s="12">
        <v>112.714</v>
      </c>
      <c r="N175" s="58">
        <v>112.24625</v>
      </c>
      <c r="O175" s="12"/>
    </row>
    <row r="176" spans="1:15" x14ac:dyDescent="0.25">
      <c r="A176" s="2" t="s">
        <v>749</v>
      </c>
      <c r="B176" s="12">
        <v>108.91800000000001</v>
      </c>
      <c r="C176" s="12">
        <v>109.124</v>
      </c>
      <c r="D176" s="12">
        <v>110.977</v>
      </c>
      <c r="E176" s="12">
        <v>111.10599999999999</v>
      </c>
      <c r="F176" s="12">
        <v>111.084</v>
      </c>
      <c r="G176" s="12">
        <v>111.084</v>
      </c>
      <c r="H176" s="12">
        <v>111.084</v>
      </c>
      <c r="I176" s="12">
        <v>111.10599999999999</v>
      </c>
      <c r="J176" s="12">
        <v>111.10599999999999</v>
      </c>
      <c r="K176" s="12">
        <v>111.084</v>
      </c>
      <c r="L176" s="12">
        <v>111.881</v>
      </c>
      <c r="M176" s="12">
        <v>111.874</v>
      </c>
      <c r="N176" s="58">
        <v>110.86900000000003</v>
      </c>
      <c r="O176" s="12"/>
    </row>
    <row r="177" spans="1:15" x14ac:dyDescent="0.25">
      <c r="A177" s="2" t="s">
        <v>335</v>
      </c>
      <c r="B177" s="12">
        <v>115.006</v>
      </c>
      <c r="C177" s="12">
        <v>115.568</v>
      </c>
      <c r="D177" s="12">
        <v>115.06399999999999</v>
      </c>
      <c r="E177" s="12">
        <v>115.11799999999999</v>
      </c>
      <c r="F177" s="12">
        <v>114.595</v>
      </c>
      <c r="G177" s="12">
        <v>114.348</v>
      </c>
      <c r="H177" s="12">
        <v>114.354</v>
      </c>
      <c r="I177" s="12">
        <v>115.393</v>
      </c>
      <c r="J177" s="12">
        <v>115.158</v>
      </c>
      <c r="K177" s="12">
        <v>113.73699999999999</v>
      </c>
      <c r="L177" s="12">
        <v>115.523</v>
      </c>
      <c r="M177" s="12">
        <v>116.193</v>
      </c>
      <c r="N177" s="58">
        <v>115.00475</v>
      </c>
      <c r="O177" s="12"/>
    </row>
    <row r="178" spans="1:15" x14ac:dyDescent="0.25">
      <c r="A178" s="16" t="s">
        <v>346</v>
      </c>
      <c r="B178" s="12">
        <v>107.764</v>
      </c>
      <c r="C178" s="12">
        <v>108.452</v>
      </c>
      <c r="D178" s="12">
        <v>109.917</v>
      </c>
      <c r="E178" s="12">
        <v>110.349</v>
      </c>
      <c r="F178" s="12">
        <v>110.965</v>
      </c>
      <c r="G178" s="12">
        <v>112.58</v>
      </c>
      <c r="H178" s="12">
        <v>114.71299999999999</v>
      </c>
      <c r="I178" s="12">
        <v>114.476</v>
      </c>
      <c r="J178" s="12">
        <v>112.86</v>
      </c>
      <c r="K178" s="12">
        <v>114.443</v>
      </c>
      <c r="L178" s="12">
        <v>114.316</v>
      </c>
      <c r="M178" s="12">
        <v>112.78400000000001</v>
      </c>
      <c r="N178" s="58">
        <v>111.96825000000001</v>
      </c>
      <c r="O178" s="12"/>
    </row>
    <row r="179" spans="1:15" x14ac:dyDescent="0.25">
      <c r="A179" s="44" t="s">
        <v>751</v>
      </c>
      <c r="B179" s="57" t="s">
        <v>148</v>
      </c>
      <c r="C179" s="57" t="s">
        <v>160</v>
      </c>
      <c r="D179" s="57" t="s">
        <v>171</v>
      </c>
      <c r="E179" s="57" t="s">
        <v>182</v>
      </c>
      <c r="F179" s="57" t="s">
        <v>191</v>
      </c>
      <c r="G179" s="57" t="s">
        <v>202</v>
      </c>
      <c r="H179" s="57" t="s">
        <v>212</v>
      </c>
      <c r="I179" s="57" t="s">
        <v>223</v>
      </c>
      <c r="J179" s="57" t="s">
        <v>232</v>
      </c>
      <c r="K179" s="57" t="s">
        <v>239</v>
      </c>
      <c r="L179" s="57" t="s">
        <v>246</v>
      </c>
      <c r="M179" s="57" t="s">
        <v>254</v>
      </c>
      <c r="N179" s="44" t="s">
        <v>287</v>
      </c>
      <c r="O179" s="12"/>
    </row>
    <row r="180" spans="1:15" x14ac:dyDescent="0.25">
      <c r="A180" s="2" t="s">
        <v>630</v>
      </c>
      <c r="B180" s="12">
        <v>106.88800000000001</v>
      </c>
      <c r="C180" s="12">
        <v>107.395</v>
      </c>
      <c r="D180" s="12">
        <v>106.47799999999999</v>
      </c>
      <c r="E180" s="12">
        <v>105.26300000000001</v>
      </c>
      <c r="F180" s="12">
        <v>105.31699999999999</v>
      </c>
      <c r="G180" s="12">
        <v>108.256</v>
      </c>
      <c r="H180" s="12">
        <v>109.28400000000001</v>
      </c>
      <c r="I180" s="12">
        <v>108.572</v>
      </c>
      <c r="J180" s="12">
        <v>107.29600000000001</v>
      </c>
      <c r="K180" s="12">
        <v>106.67</v>
      </c>
      <c r="L180" s="12">
        <v>104.078</v>
      </c>
      <c r="M180" s="12">
        <v>99.61</v>
      </c>
      <c r="N180" s="58">
        <v>106.25891666666666</v>
      </c>
      <c r="O180" s="12"/>
    </row>
    <row r="181" spans="1:15" x14ac:dyDescent="0.25">
      <c r="A181" s="2" t="s">
        <v>637</v>
      </c>
      <c r="B181" s="12">
        <v>113.375</v>
      </c>
      <c r="C181" s="12">
        <v>112.94499999999999</v>
      </c>
      <c r="D181" s="12">
        <v>111.99299999999999</v>
      </c>
      <c r="E181" s="12">
        <v>112.15600000000001</v>
      </c>
      <c r="F181" s="12">
        <v>112.524</v>
      </c>
      <c r="G181" s="12">
        <v>112.15900000000001</v>
      </c>
      <c r="H181" s="12">
        <v>112.077</v>
      </c>
      <c r="I181" s="12">
        <v>111.51</v>
      </c>
      <c r="J181" s="12">
        <v>111.58199999999999</v>
      </c>
      <c r="K181" s="12">
        <v>110.879</v>
      </c>
      <c r="L181" s="12">
        <v>110.405</v>
      </c>
      <c r="M181" s="12">
        <v>109.23399999999999</v>
      </c>
      <c r="N181" s="58">
        <v>111.73658333333331</v>
      </c>
      <c r="O181" s="12"/>
    </row>
    <row r="182" spans="1:15" x14ac:dyDescent="0.25">
      <c r="A182" s="2" t="s">
        <v>638</v>
      </c>
      <c r="B182" s="12">
        <v>119.21</v>
      </c>
      <c r="C182" s="12">
        <v>120.291</v>
      </c>
      <c r="D182" s="12">
        <v>118.658</v>
      </c>
      <c r="E182" s="12">
        <v>117.657</v>
      </c>
      <c r="F182" s="12">
        <v>117.9</v>
      </c>
      <c r="G182" s="12">
        <v>117.774</v>
      </c>
      <c r="H182" s="12">
        <v>114.97499999999999</v>
      </c>
      <c r="I182" s="12">
        <v>115.938</v>
      </c>
      <c r="J182" s="12">
        <v>116.72799999999999</v>
      </c>
      <c r="K182" s="12">
        <v>115.95399999999999</v>
      </c>
      <c r="L182" s="12">
        <v>115.767</v>
      </c>
      <c r="M182" s="12">
        <v>116.319</v>
      </c>
      <c r="N182" s="58">
        <v>117.26425</v>
      </c>
      <c r="O182" s="12"/>
    </row>
    <row r="183" spans="1:15" x14ac:dyDescent="0.25">
      <c r="A183" s="2" t="s">
        <v>746</v>
      </c>
      <c r="B183" s="12">
        <v>110.319</v>
      </c>
      <c r="C183" s="12">
        <v>111.23699999999999</v>
      </c>
      <c r="D183" s="12">
        <v>111.46299999999999</v>
      </c>
      <c r="E183" s="12">
        <v>111.074</v>
      </c>
      <c r="F183" s="12">
        <v>111.161</v>
      </c>
      <c r="G183" s="12">
        <v>110.43</v>
      </c>
      <c r="H183" s="12">
        <v>110.438</v>
      </c>
      <c r="I183" s="12">
        <v>110.965</v>
      </c>
      <c r="J183" s="12">
        <v>111.34099999999999</v>
      </c>
      <c r="K183" s="12">
        <v>111.431</v>
      </c>
      <c r="L183" s="12">
        <v>111.434</v>
      </c>
      <c r="M183" s="12">
        <v>111.48099999999999</v>
      </c>
      <c r="N183" s="58">
        <v>111.0645</v>
      </c>
      <c r="O183" s="12"/>
    </row>
    <row r="184" spans="1:15" x14ac:dyDescent="0.25">
      <c r="A184" s="2" t="s">
        <v>648</v>
      </c>
      <c r="B184" s="12">
        <v>117.184</v>
      </c>
      <c r="C184" s="12">
        <v>117.684</v>
      </c>
      <c r="D184" s="12">
        <v>118.17700000000001</v>
      </c>
      <c r="E184" s="12">
        <v>119.70399999999999</v>
      </c>
      <c r="F184" s="12">
        <v>119.61</v>
      </c>
      <c r="G184" s="12">
        <v>119.858</v>
      </c>
      <c r="H184" s="12">
        <v>120.461</v>
      </c>
      <c r="I184" s="12">
        <v>121.005</v>
      </c>
      <c r="J184" s="12">
        <v>120.32899999999999</v>
      </c>
      <c r="K184" s="12">
        <v>119.718</v>
      </c>
      <c r="L184" s="12">
        <v>120.004</v>
      </c>
      <c r="M184" s="12">
        <v>120.455</v>
      </c>
      <c r="N184" s="58">
        <v>119.51575000000001</v>
      </c>
      <c r="O184" s="12"/>
    </row>
    <row r="185" spans="1:15" x14ac:dyDescent="0.25">
      <c r="A185" s="2" t="s">
        <v>747</v>
      </c>
      <c r="B185" s="12">
        <v>117.89100000000001</v>
      </c>
      <c r="C185" s="12">
        <v>122.223</v>
      </c>
      <c r="D185" s="12">
        <v>122.57899999999999</v>
      </c>
      <c r="E185" s="12">
        <v>121.26600000000001</v>
      </c>
      <c r="F185" s="12">
        <v>120.753</v>
      </c>
      <c r="G185" s="12">
        <v>120.568</v>
      </c>
      <c r="H185" s="12">
        <v>121.985</v>
      </c>
      <c r="I185" s="12">
        <v>121.971</v>
      </c>
      <c r="J185" s="12">
        <v>122.616</v>
      </c>
      <c r="K185" s="12">
        <v>122.33499999999999</v>
      </c>
      <c r="L185" s="12">
        <v>122.322</v>
      </c>
      <c r="M185" s="12">
        <v>122.556</v>
      </c>
      <c r="N185" s="58">
        <v>121.58875</v>
      </c>
      <c r="O185" s="12"/>
    </row>
    <row r="186" spans="1:15" x14ac:dyDescent="0.25">
      <c r="A186" s="2" t="s">
        <v>748</v>
      </c>
      <c r="B186" s="12">
        <v>101.47199999999999</v>
      </c>
      <c r="C186" s="12">
        <v>102.089</v>
      </c>
      <c r="D186" s="12">
        <v>102.01900000000001</v>
      </c>
      <c r="E186" s="12">
        <v>101.90300000000001</v>
      </c>
      <c r="F186" s="12">
        <v>102.276</v>
      </c>
      <c r="G186" s="12">
        <v>102.40300000000001</v>
      </c>
      <c r="H186" s="12">
        <v>102.985</v>
      </c>
      <c r="I186" s="12">
        <v>102.899</v>
      </c>
      <c r="J186" s="12">
        <v>100.779</v>
      </c>
      <c r="K186" s="12">
        <v>100.71599999999999</v>
      </c>
      <c r="L186" s="12">
        <v>100.693</v>
      </c>
      <c r="M186" s="12">
        <v>100.693</v>
      </c>
      <c r="N186" s="58">
        <v>101.74391666666668</v>
      </c>
      <c r="O186" s="12"/>
    </row>
    <row r="187" spans="1:15" x14ac:dyDescent="0.25">
      <c r="A187" s="2" t="s">
        <v>655</v>
      </c>
      <c r="B187" s="12">
        <v>111.6</v>
      </c>
      <c r="C187" s="12">
        <v>111.6</v>
      </c>
      <c r="D187" s="12">
        <v>116.43899999999999</v>
      </c>
      <c r="E187" s="12">
        <v>112.751</v>
      </c>
      <c r="F187" s="12">
        <v>113.82</v>
      </c>
      <c r="G187" s="12">
        <v>113.767</v>
      </c>
      <c r="H187" s="12">
        <v>113.482</v>
      </c>
      <c r="I187" s="12">
        <v>113.529</v>
      </c>
      <c r="J187" s="12">
        <v>113.473</v>
      </c>
      <c r="K187" s="12">
        <v>114.864</v>
      </c>
      <c r="L187" s="12">
        <v>114.869</v>
      </c>
      <c r="M187" s="12">
        <v>114.869</v>
      </c>
      <c r="N187" s="58">
        <v>113.75524999999999</v>
      </c>
      <c r="O187" s="12"/>
    </row>
    <row r="188" spans="1:15" x14ac:dyDescent="0.25">
      <c r="A188" s="2" t="s">
        <v>749</v>
      </c>
      <c r="B188" s="12">
        <v>106.812</v>
      </c>
      <c r="C188" s="12">
        <v>107.134</v>
      </c>
      <c r="D188" s="12">
        <v>107.134</v>
      </c>
      <c r="E188" s="12">
        <v>107.134</v>
      </c>
      <c r="F188" s="12">
        <v>107.134</v>
      </c>
      <c r="G188" s="12">
        <v>107.134</v>
      </c>
      <c r="H188" s="12">
        <v>106.759</v>
      </c>
      <c r="I188" s="12">
        <v>106.759</v>
      </c>
      <c r="J188" s="12">
        <v>106.759</v>
      </c>
      <c r="K188" s="12">
        <v>106.759</v>
      </c>
      <c r="L188" s="12">
        <v>106.759</v>
      </c>
      <c r="M188" s="12">
        <v>106.759</v>
      </c>
      <c r="N188" s="58">
        <v>106.91966666666667</v>
      </c>
      <c r="O188" s="12"/>
    </row>
    <row r="189" spans="1:15" x14ac:dyDescent="0.25">
      <c r="A189" s="2" t="s">
        <v>335</v>
      </c>
      <c r="B189" s="12">
        <v>114.30200000000001</v>
      </c>
      <c r="C189" s="12">
        <v>114.30800000000001</v>
      </c>
      <c r="D189" s="12">
        <v>112.797</v>
      </c>
      <c r="E189" s="12">
        <v>112.16800000000001</v>
      </c>
      <c r="F189" s="12">
        <v>112.13</v>
      </c>
      <c r="G189" s="12">
        <v>112.13500000000001</v>
      </c>
      <c r="H189" s="12">
        <v>113.199</v>
      </c>
      <c r="I189" s="12">
        <v>113.321</v>
      </c>
      <c r="J189" s="12">
        <v>113.7</v>
      </c>
      <c r="K189" s="12">
        <v>114.256</v>
      </c>
      <c r="L189" s="12">
        <v>115.696</v>
      </c>
      <c r="M189" s="12">
        <v>115.505</v>
      </c>
      <c r="N189" s="58">
        <v>113.62641666666666</v>
      </c>
      <c r="O189" s="12"/>
    </row>
    <row r="190" spans="1:15" x14ac:dyDescent="0.25">
      <c r="A190" s="16" t="s">
        <v>346</v>
      </c>
      <c r="B190" s="12">
        <v>110.6</v>
      </c>
      <c r="C190" s="12">
        <v>111.535</v>
      </c>
      <c r="D190" s="12">
        <v>110.89400000000001</v>
      </c>
      <c r="E190" s="12">
        <v>109.938</v>
      </c>
      <c r="F190" s="12">
        <v>109.991</v>
      </c>
      <c r="G190" s="12">
        <v>111.36499999999999</v>
      </c>
      <c r="H190" s="12">
        <v>111.78400000000001</v>
      </c>
      <c r="I190" s="12">
        <v>111.56100000000001</v>
      </c>
      <c r="J190" s="12">
        <v>111.04</v>
      </c>
      <c r="K190" s="12">
        <v>110.614</v>
      </c>
      <c r="L190" s="12">
        <v>109.354</v>
      </c>
      <c r="M190" s="12">
        <v>107.15</v>
      </c>
      <c r="N190" s="58">
        <v>110.4855</v>
      </c>
      <c r="O190" s="12"/>
    </row>
    <row r="191" spans="1:15" x14ac:dyDescent="0.25">
      <c r="A191" s="44" t="s">
        <v>752</v>
      </c>
      <c r="B191" s="57" t="s">
        <v>148</v>
      </c>
      <c r="C191" s="57" t="s">
        <v>160</v>
      </c>
      <c r="D191" s="57" t="s">
        <v>171</v>
      </c>
      <c r="E191" s="57" t="s">
        <v>182</v>
      </c>
      <c r="F191" s="57" t="s">
        <v>191</v>
      </c>
      <c r="G191" s="57" t="s">
        <v>202</v>
      </c>
      <c r="H191" s="57" t="s">
        <v>212</v>
      </c>
      <c r="I191" s="57" t="s">
        <v>223</v>
      </c>
      <c r="J191" s="57" t="s">
        <v>232</v>
      </c>
      <c r="K191" s="57" t="s">
        <v>239</v>
      </c>
      <c r="L191" s="57" t="s">
        <v>246</v>
      </c>
      <c r="M191" s="57" t="s">
        <v>254</v>
      </c>
      <c r="N191" s="44" t="s">
        <v>287</v>
      </c>
      <c r="O191" s="12"/>
    </row>
    <row r="192" spans="1:15" x14ac:dyDescent="0.25">
      <c r="A192" s="2" t="s">
        <v>630</v>
      </c>
      <c r="B192" s="12">
        <v>95.774000000000001</v>
      </c>
      <c r="C192" s="12">
        <v>94.403000000000006</v>
      </c>
      <c r="D192" s="12">
        <v>95.981999999999999</v>
      </c>
      <c r="E192" s="12">
        <v>93.78</v>
      </c>
      <c r="F192" s="12">
        <v>97.052000000000007</v>
      </c>
      <c r="G192" s="12">
        <v>99.593000000000004</v>
      </c>
      <c r="H192" s="12">
        <v>101.05500000000001</v>
      </c>
      <c r="I192" s="12">
        <v>99.79</v>
      </c>
      <c r="J192" s="12">
        <v>98.730999999999995</v>
      </c>
      <c r="K192" s="12">
        <v>103.595</v>
      </c>
      <c r="L192" s="12">
        <v>105.336</v>
      </c>
      <c r="M192" s="12">
        <v>101.747</v>
      </c>
      <c r="N192" s="58">
        <v>98.903166666666664</v>
      </c>
      <c r="O192" s="12"/>
    </row>
    <row r="193" spans="1:14" x14ac:dyDescent="0.25">
      <c r="A193" s="2" t="s">
        <v>637</v>
      </c>
      <c r="B193" s="12">
        <v>105.232</v>
      </c>
      <c r="C193" s="12">
        <v>104.755</v>
      </c>
      <c r="D193" s="12">
        <v>104.456</v>
      </c>
      <c r="E193" s="12">
        <v>104.56100000000001</v>
      </c>
      <c r="F193" s="12">
        <v>104.89700000000001</v>
      </c>
      <c r="G193" s="12">
        <v>104.727</v>
      </c>
      <c r="H193" s="12">
        <v>104.732</v>
      </c>
      <c r="I193" s="12">
        <v>104.67700000000001</v>
      </c>
      <c r="J193" s="12">
        <v>104.458</v>
      </c>
      <c r="K193" s="12">
        <v>101.611</v>
      </c>
      <c r="L193" s="12">
        <v>101.395</v>
      </c>
      <c r="M193" s="12">
        <v>100.877</v>
      </c>
      <c r="N193" s="58">
        <v>103.86483333333332</v>
      </c>
    </row>
    <row r="194" spans="1:14" x14ac:dyDescent="0.25">
      <c r="A194" s="2" t="s">
        <v>638</v>
      </c>
      <c r="B194" s="12">
        <v>114.72799999999999</v>
      </c>
      <c r="C194" s="12">
        <v>115.61199999999999</v>
      </c>
      <c r="D194" s="12">
        <v>115.68600000000001</v>
      </c>
      <c r="E194" s="12">
        <v>115.834</v>
      </c>
      <c r="F194" s="12">
        <v>116.051</v>
      </c>
      <c r="G194" s="12">
        <v>116.61</v>
      </c>
      <c r="H194" s="12">
        <v>116.03400000000001</v>
      </c>
      <c r="I194" s="12">
        <v>115.10299999999999</v>
      </c>
      <c r="J194" s="12">
        <v>115.502</v>
      </c>
      <c r="K194" s="12">
        <v>114.307</v>
      </c>
      <c r="L194" s="12">
        <v>114.348</v>
      </c>
      <c r="M194" s="12">
        <v>114.997</v>
      </c>
      <c r="N194" s="58">
        <v>115.401</v>
      </c>
    </row>
    <row r="195" spans="1:14" x14ac:dyDescent="0.25">
      <c r="A195" s="2" t="s">
        <v>746</v>
      </c>
      <c r="B195" s="12">
        <v>110.78700000000001</v>
      </c>
      <c r="C195" s="12">
        <v>110.45099999999999</v>
      </c>
      <c r="D195" s="12">
        <v>110.496</v>
      </c>
      <c r="E195" s="12">
        <v>110.51600000000001</v>
      </c>
      <c r="F195" s="12">
        <v>111.29600000000001</v>
      </c>
      <c r="G195" s="12">
        <v>111.292</v>
      </c>
      <c r="H195" s="12">
        <v>111.345</v>
      </c>
      <c r="I195" s="12">
        <v>111.337</v>
      </c>
      <c r="J195" s="12">
        <v>111.50700000000001</v>
      </c>
      <c r="K195" s="12">
        <v>109.17700000000001</v>
      </c>
      <c r="L195" s="12">
        <v>109.16200000000001</v>
      </c>
      <c r="M195" s="12">
        <v>109.22499999999999</v>
      </c>
      <c r="N195" s="58">
        <v>110.54924999999999</v>
      </c>
    </row>
    <row r="196" spans="1:14" x14ac:dyDescent="0.25">
      <c r="A196" s="2" t="s">
        <v>648</v>
      </c>
      <c r="B196" s="12">
        <v>130.405</v>
      </c>
      <c r="C196" s="12">
        <v>130.60499999999999</v>
      </c>
      <c r="D196" s="12">
        <v>130.393</v>
      </c>
      <c r="E196" s="12">
        <v>130.19900000000001</v>
      </c>
      <c r="F196" s="12">
        <v>129.78200000000001</v>
      </c>
      <c r="G196" s="12">
        <v>129.90899999999999</v>
      </c>
      <c r="H196" s="12">
        <v>129.81700000000001</v>
      </c>
      <c r="I196" s="12">
        <v>128.33199999999999</v>
      </c>
      <c r="J196" s="12">
        <v>127.797</v>
      </c>
      <c r="K196" s="12">
        <v>128.56</v>
      </c>
      <c r="L196" s="12">
        <v>129.732</v>
      </c>
      <c r="M196" s="12">
        <v>129.75800000000001</v>
      </c>
      <c r="N196" s="58">
        <v>129.60741666666667</v>
      </c>
    </row>
    <row r="197" spans="1:14" x14ac:dyDescent="0.25">
      <c r="A197" s="2" t="s">
        <v>747</v>
      </c>
      <c r="B197" s="12">
        <v>120.82</v>
      </c>
      <c r="C197" s="12">
        <v>121.483</v>
      </c>
      <c r="D197" s="12">
        <v>121.59</v>
      </c>
      <c r="E197" s="12">
        <v>122.65900000000001</v>
      </c>
      <c r="F197" s="12">
        <v>123.16800000000001</v>
      </c>
      <c r="G197" s="12">
        <v>125.873</v>
      </c>
      <c r="H197" s="12">
        <v>126.324</v>
      </c>
      <c r="I197" s="12">
        <v>127.46</v>
      </c>
      <c r="J197" s="12">
        <v>127.449</v>
      </c>
      <c r="K197" s="12">
        <v>128.905</v>
      </c>
      <c r="L197" s="12">
        <v>129.25800000000001</v>
      </c>
      <c r="M197" s="12">
        <v>129.245</v>
      </c>
      <c r="N197" s="58">
        <v>125.35283333333332</v>
      </c>
    </row>
    <row r="198" spans="1:14" x14ac:dyDescent="0.25">
      <c r="A198" s="2" t="s">
        <v>748</v>
      </c>
      <c r="B198" s="12">
        <v>100.01900000000001</v>
      </c>
      <c r="C198" s="12">
        <v>99.638999999999996</v>
      </c>
      <c r="D198" s="12">
        <v>99.638999999999996</v>
      </c>
      <c r="E198" s="12">
        <v>99.617000000000004</v>
      </c>
      <c r="F198" s="12">
        <v>99.617000000000004</v>
      </c>
      <c r="G198" s="12">
        <v>99.668000000000006</v>
      </c>
      <c r="H198" s="12">
        <v>104.492</v>
      </c>
      <c r="I198" s="12">
        <v>104.224</v>
      </c>
      <c r="J198" s="12">
        <v>104.224</v>
      </c>
      <c r="K198" s="12">
        <v>104.21599999999999</v>
      </c>
      <c r="L198" s="12">
        <v>104.15300000000001</v>
      </c>
      <c r="M198" s="12">
        <v>104.108</v>
      </c>
      <c r="N198" s="58">
        <v>101.968</v>
      </c>
    </row>
    <row r="199" spans="1:14" x14ac:dyDescent="0.25">
      <c r="A199" s="2" t="s">
        <v>655</v>
      </c>
      <c r="B199" s="12">
        <v>123.36799999999999</v>
      </c>
      <c r="C199" s="12">
        <v>123.791</v>
      </c>
      <c r="D199" s="12">
        <v>123.325</v>
      </c>
      <c r="E199" s="12">
        <v>123.325</v>
      </c>
      <c r="F199" s="12">
        <v>123.325</v>
      </c>
      <c r="G199" s="12">
        <v>123.126</v>
      </c>
      <c r="H199" s="12">
        <v>123.126</v>
      </c>
      <c r="I199" s="12">
        <v>122.85299999999999</v>
      </c>
      <c r="J199" s="12">
        <v>124.99299999999999</v>
      </c>
      <c r="K199" s="12">
        <v>125.44199999999999</v>
      </c>
      <c r="L199" s="12">
        <v>125.41800000000001</v>
      </c>
      <c r="M199" s="12">
        <v>127.776</v>
      </c>
      <c r="N199" s="58">
        <v>124.15566666666668</v>
      </c>
    </row>
    <row r="200" spans="1:14" x14ac:dyDescent="0.25">
      <c r="A200" s="2" t="s">
        <v>749</v>
      </c>
      <c r="B200" s="12">
        <v>110.105</v>
      </c>
      <c r="C200" s="12">
        <v>110.105</v>
      </c>
      <c r="D200" s="12">
        <v>110.902</v>
      </c>
      <c r="E200" s="12">
        <v>110.902</v>
      </c>
      <c r="F200" s="12">
        <v>110.902</v>
      </c>
      <c r="G200" s="12">
        <v>110.902</v>
      </c>
      <c r="H200" s="12">
        <v>110.902</v>
      </c>
      <c r="I200" s="12">
        <v>110.902</v>
      </c>
      <c r="J200" s="12">
        <v>110.902</v>
      </c>
      <c r="K200" s="12">
        <v>110.902</v>
      </c>
      <c r="L200" s="12">
        <v>110.902</v>
      </c>
      <c r="M200" s="12">
        <v>110.902</v>
      </c>
      <c r="N200" s="58">
        <v>110.76916666666669</v>
      </c>
    </row>
    <row r="201" spans="1:14" x14ac:dyDescent="0.25">
      <c r="A201" s="2" t="s">
        <v>335</v>
      </c>
      <c r="B201" s="12">
        <v>113.27</v>
      </c>
      <c r="C201" s="12">
        <v>112.706</v>
      </c>
      <c r="D201" s="12">
        <v>113.211</v>
      </c>
      <c r="E201" s="12">
        <v>113.21299999999999</v>
      </c>
      <c r="F201" s="12">
        <v>114.09</v>
      </c>
      <c r="G201" s="12">
        <v>115.30500000000001</v>
      </c>
      <c r="H201" s="12">
        <v>115.392</v>
      </c>
      <c r="I201" s="12">
        <v>115.383</v>
      </c>
      <c r="J201" s="12">
        <v>115.447</v>
      </c>
      <c r="K201" s="12">
        <v>115.14400000000001</v>
      </c>
      <c r="L201" s="12">
        <v>115.14</v>
      </c>
      <c r="M201" s="12">
        <v>115.697</v>
      </c>
      <c r="N201" s="58">
        <v>114.49983333333337</v>
      </c>
    </row>
    <row r="202" spans="1:14" x14ac:dyDescent="0.25">
      <c r="A202" s="16" t="s">
        <v>346</v>
      </c>
      <c r="B202" s="12">
        <v>104.85599999999999</v>
      </c>
      <c r="C202" s="12">
        <v>104.26300000000001</v>
      </c>
      <c r="D202" s="12">
        <v>105.092</v>
      </c>
      <c r="E202" s="12">
        <v>104.127</v>
      </c>
      <c r="F202" s="12">
        <v>105.956</v>
      </c>
      <c r="G202" s="12">
        <v>107.64700000000001</v>
      </c>
      <c r="H202" s="12">
        <v>108.553</v>
      </c>
      <c r="I202" s="12">
        <v>107.886</v>
      </c>
      <c r="J202" s="12">
        <v>107.43</v>
      </c>
      <c r="K202" s="12">
        <v>109.574</v>
      </c>
      <c r="L202" s="12">
        <v>110.496</v>
      </c>
      <c r="M202" s="12">
        <v>108.821</v>
      </c>
      <c r="N202" s="58">
        <v>107.05841666666667</v>
      </c>
    </row>
    <row r="203" spans="1:14" x14ac:dyDescent="0.25">
      <c r="A203" s="44" t="s">
        <v>753</v>
      </c>
      <c r="B203" s="57" t="s">
        <v>148</v>
      </c>
      <c r="C203" s="57" t="s">
        <v>160</v>
      </c>
      <c r="D203" s="57" t="s">
        <v>171</v>
      </c>
      <c r="E203" s="57" t="s">
        <v>182</v>
      </c>
      <c r="F203" s="57" t="s">
        <v>191</v>
      </c>
      <c r="G203" s="57" t="s">
        <v>202</v>
      </c>
      <c r="H203" s="57" t="s">
        <v>212</v>
      </c>
      <c r="I203" s="57" t="s">
        <v>223</v>
      </c>
      <c r="J203" s="57" t="s">
        <v>232</v>
      </c>
      <c r="K203" s="57" t="s">
        <v>239</v>
      </c>
      <c r="L203" s="57" t="s">
        <v>246</v>
      </c>
      <c r="M203" s="57" t="s">
        <v>254</v>
      </c>
      <c r="N203" s="44" t="s">
        <v>287</v>
      </c>
    </row>
    <row r="204" spans="1:14" x14ac:dyDescent="0.25">
      <c r="A204" s="2" t="s">
        <v>754</v>
      </c>
      <c r="B204" s="12">
        <v>100.05050248344371</v>
      </c>
      <c r="C204" s="12">
        <v>101.32721171357618</v>
      </c>
      <c r="D204" s="12">
        <v>102.15260430463577</v>
      </c>
      <c r="E204" s="12">
        <v>106.98950144867548</v>
      </c>
      <c r="F204" s="12">
        <v>110.81849379139074</v>
      </c>
      <c r="G204" s="12">
        <v>113.60521999172187</v>
      </c>
      <c r="H204" s="12">
        <v>121.09184002483443</v>
      </c>
      <c r="I204" s="12">
        <v>122.43293563741726</v>
      </c>
      <c r="J204" s="12">
        <v>121.92845612582788</v>
      </c>
      <c r="K204" s="12">
        <v>114.49037562086093</v>
      </c>
      <c r="L204" s="12">
        <v>108.14196192052982</v>
      </c>
      <c r="M204" s="12">
        <v>105.09538658940397</v>
      </c>
      <c r="N204" s="58">
        <f>AVERAGE(B204:M204)</f>
        <v>110.67704080435983</v>
      </c>
    </row>
    <row r="205" spans="1:14" x14ac:dyDescent="0.25">
      <c r="A205" s="2" t="s">
        <v>755</v>
      </c>
      <c r="B205" s="12">
        <v>91.64886982248521</v>
      </c>
      <c r="C205" s="12">
        <v>94.780946745562133</v>
      </c>
      <c r="D205" s="12">
        <v>94.705502958579885</v>
      </c>
      <c r="E205" s="12">
        <v>93.615798816568045</v>
      </c>
      <c r="F205" s="12">
        <v>95.382846153846145</v>
      </c>
      <c r="G205" s="12">
        <v>96.001041420118341</v>
      </c>
      <c r="H205" s="12">
        <v>95.798556213017747</v>
      </c>
      <c r="I205" s="12">
        <v>93.148639053254428</v>
      </c>
      <c r="J205" s="12">
        <v>94.326213017751471</v>
      </c>
      <c r="K205" s="12">
        <v>94.03202958579881</v>
      </c>
      <c r="L205" s="12">
        <v>94.415106508875724</v>
      </c>
      <c r="M205" s="12">
        <v>92.27614201183431</v>
      </c>
      <c r="N205" s="58">
        <f t="shared" ref="N205:N268" si="2">AVERAGE(B205:M205)</f>
        <v>94.177641025640995</v>
      </c>
    </row>
    <row r="206" spans="1:14" x14ac:dyDescent="0.25">
      <c r="A206" s="2" t="s">
        <v>756</v>
      </c>
      <c r="B206" s="12">
        <v>98.904843100189041</v>
      </c>
      <c r="C206" s="12">
        <v>99.254482041587892</v>
      </c>
      <c r="D206" s="12">
        <v>99.04799810964083</v>
      </c>
      <c r="E206" s="12">
        <v>99.994147448015127</v>
      </c>
      <c r="F206" s="12">
        <v>100.56972778827978</v>
      </c>
      <c r="G206" s="12">
        <v>100.68291304347827</v>
      </c>
      <c r="H206" s="12">
        <v>101.00472400756145</v>
      </c>
      <c r="I206" s="12">
        <v>100.80415689981096</v>
      </c>
      <c r="J206" s="12">
        <v>100.83965028355387</v>
      </c>
      <c r="K206" s="12">
        <v>101.99717580340267</v>
      </c>
      <c r="L206" s="12">
        <v>101.62781474480151</v>
      </c>
      <c r="M206" s="12">
        <v>101.73197353497164</v>
      </c>
      <c r="N206" s="58">
        <f t="shared" si="2"/>
        <v>100.53830056710774</v>
      </c>
    </row>
    <row r="207" spans="1:14" x14ac:dyDescent="0.25">
      <c r="A207" s="2" t="s">
        <v>757</v>
      </c>
      <c r="B207" s="12">
        <v>111.85975106928998</v>
      </c>
      <c r="C207" s="12">
        <v>112.7618502994012</v>
      </c>
      <c r="D207" s="12">
        <v>112.1787236954662</v>
      </c>
      <c r="E207" s="12">
        <v>109.5484260051326</v>
      </c>
      <c r="F207" s="12">
        <v>112.23559880239519</v>
      </c>
      <c r="G207" s="12">
        <v>112.39053378956372</v>
      </c>
      <c r="H207" s="12">
        <v>114.11101710863984</v>
      </c>
      <c r="I207" s="12">
        <v>112.9279101796407</v>
      </c>
      <c r="J207" s="12">
        <v>113.07387852865698</v>
      </c>
      <c r="K207" s="12">
        <v>113.10788793840891</v>
      </c>
      <c r="L207" s="12">
        <v>113.67502737382377</v>
      </c>
      <c r="M207" s="12">
        <v>113.92314371257486</v>
      </c>
      <c r="N207" s="58">
        <f t="shared" si="2"/>
        <v>112.64947904191615</v>
      </c>
    </row>
    <row r="208" spans="1:14" x14ac:dyDescent="0.25">
      <c r="A208" s="2" t="s">
        <v>758</v>
      </c>
      <c r="B208" s="12">
        <v>112.67002136752136</v>
      </c>
      <c r="C208" s="12">
        <v>116.55535754985756</v>
      </c>
      <c r="D208" s="12">
        <v>116.55070370370372</v>
      </c>
      <c r="E208" s="12">
        <v>116.23965242165242</v>
      </c>
      <c r="F208" s="12">
        <v>116.23725641025642</v>
      </c>
      <c r="G208" s="12">
        <v>116.25208547008548</v>
      </c>
      <c r="H208" s="12">
        <v>116.37316381766384</v>
      </c>
      <c r="I208" s="12">
        <v>117.9169586894587</v>
      </c>
      <c r="J208" s="12">
        <v>117.44132621082619</v>
      </c>
      <c r="K208" s="12">
        <v>117.43633903133903</v>
      </c>
      <c r="L208" s="12">
        <v>117.44770655270656</v>
      </c>
      <c r="M208" s="12">
        <v>117.44151424501425</v>
      </c>
      <c r="N208" s="58">
        <f t="shared" si="2"/>
        <v>116.54684045584047</v>
      </c>
    </row>
    <row r="209" spans="1:14" x14ac:dyDescent="0.25">
      <c r="A209" s="2" t="s">
        <v>648</v>
      </c>
      <c r="B209" s="12">
        <v>125.00399509803921</v>
      </c>
      <c r="C209" s="12">
        <v>127.67205882352941</v>
      </c>
      <c r="D209" s="12">
        <v>126.86948529411765</v>
      </c>
      <c r="E209" s="12">
        <v>126.67524509803921</v>
      </c>
      <c r="F209" s="12">
        <v>126.38135784313725</v>
      </c>
      <c r="G209" s="12">
        <v>126.92486274509804</v>
      </c>
      <c r="H209" s="12">
        <v>126.0336862745098</v>
      </c>
      <c r="I209" s="12">
        <v>125.22716666666668</v>
      </c>
      <c r="J209" s="12">
        <v>124.95040196078432</v>
      </c>
      <c r="K209" s="12">
        <v>125.27005882352941</v>
      </c>
      <c r="L209" s="12">
        <v>124.24054901960784</v>
      </c>
      <c r="M209" s="12">
        <v>124.88826960784313</v>
      </c>
      <c r="N209" s="58">
        <f t="shared" si="2"/>
        <v>125.8447614379085</v>
      </c>
    </row>
    <row r="210" spans="1:14" x14ac:dyDescent="0.25">
      <c r="A210" s="2" t="s">
        <v>747</v>
      </c>
      <c r="B210" s="12">
        <v>129.74831805682857</v>
      </c>
      <c r="C210" s="12">
        <v>130.7986819431714</v>
      </c>
      <c r="D210" s="12">
        <v>130.93138313473878</v>
      </c>
      <c r="E210" s="12">
        <v>132.63652520623282</v>
      </c>
      <c r="F210" s="12">
        <v>132.92147937671862</v>
      </c>
      <c r="G210" s="12">
        <v>132.88817048579284</v>
      </c>
      <c r="H210" s="12">
        <v>132.70513565536203</v>
      </c>
      <c r="I210" s="12">
        <v>134.04870669110906</v>
      </c>
      <c r="J210" s="12">
        <v>136.65763794683778</v>
      </c>
      <c r="K210" s="12">
        <v>140.49617415215397</v>
      </c>
      <c r="L210" s="12">
        <v>143.59357286892757</v>
      </c>
      <c r="M210" s="12">
        <v>143.59357286892757</v>
      </c>
      <c r="N210" s="58">
        <f t="shared" si="2"/>
        <v>135.08494653223343</v>
      </c>
    </row>
    <row r="211" spans="1:14" x14ac:dyDescent="0.25">
      <c r="A211" s="2" t="s">
        <v>759</v>
      </c>
      <c r="B211" s="12">
        <v>84.020670103092783</v>
      </c>
      <c r="C211" s="12">
        <v>84.020670103092783</v>
      </c>
      <c r="D211" s="12">
        <v>84.020670103092783</v>
      </c>
      <c r="E211" s="12">
        <v>84.020670103092783</v>
      </c>
      <c r="F211" s="12">
        <v>84.020670103092783</v>
      </c>
      <c r="G211" s="12">
        <v>84.020670103092783</v>
      </c>
      <c r="H211" s="12">
        <v>84.020670103092783</v>
      </c>
      <c r="I211" s="12">
        <v>84.020670103092783</v>
      </c>
      <c r="J211" s="12">
        <v>84.020670103092783</v>
      </c>
      <c r="K211" s="12">
        <v>84.020670103092783</v>
      </c>
      <c r="L211" s="12">
        <v>84.020670103092783</v>
      </c>
      <c r="M211" s="12">
        <v>84.020670103092783</v>
      </c>
      <c r="N211" s="58">
        <f t="shared" si="2"/>
        <v>84.020670103092797</v>
      </c>
    </row>
    <row r="212" spans="1:14" x14ac:dyDescent="0.25">
      <c r="A212" s="2" t="s">
        <v>760</v>
      </c>
      <c r="B212" s="12">
        <v>104.91404513064134</v>
      </c>
      <c r="C212" s="12">
        <v>102.33658669833731</v>
      </c>
      <c r="D212" s="12">
        <v>101.1513301662708</v>
      </c>
      <c r="E212" s="12">
        <v>101.17949168646082</v>
      </c>
      <c r="F212" s="12">
        <v>101.18875534441806</v>
      </c>
      <c r="G212" s="12">
        <v>101.18875534441806</v>
      </c>
      <c r="H212" s="12">
        <v>101.18875534441806</v>
      </c>
      <c r="I212" s="12">
        <v>101.19820427553445</v>
      </c>
      <c r="J212" s="12">
        <v>101.19820427553445</v>
      </c>
      <c r="K212" s="12">
        <v>101.21186223277913</v>
      </c>
      <c r="L212" s="12">
        <v>101.21186223277913</v>
      </c>
      <c r="M212" s="12">
        <v>101.27681947743469</v>
      </c>
      <c r="N212" s="58">
        <f t="shared" si="2"/>
        <v>101.6037226840855</v>
      </c>
    </row>
    <row r="213" spans="1:14" x14ac:dyDescent="0.25">
      <c r="A213" s="2" t="s">
        <v>655</v>
      </c>
      <c r="B213" s="12">
        <v>135.32400000000001</v>
      </c>
      <c r="C213" s="12">
        <v>135.32400000000001</v>
      </c>
      <c r="D213" s="12">
        <v>137.43899999999999</v>
      </c>
      <c r="E213" s="12">
        <v>137.43899999999999</v>
      </c>
      <c r="F213" s="12">
        <v>137.43899999999999</v>
      </c>
      <c r="G213" s="12">
        <v>137.43899999999999</v>
      </c>
      <c r="H213" s="12">
        <v>137.43899999999999</v>
      </c>
      <c r="I213" s="12">
        <v>137.43899999999999</v>
      </c>
      <c r="J213" s="12">
        <v>137.43899999999999</v>
      </c>
      <c r="K213" s="12">
        <v>137.43899999999999</v>
      </c>
      <c r="L213" s="12">
        <v>137.43899999999999</v>
      </c>
      <c r="M213" s="12">
        <v>137.43899999999999</v>
      </c>
      <c r="N213" s="58">
        <f t="shared" si="2"/>
        <v>137.08650000000003</v>
      </c>
    </row>
    <row r="214" spans="1:14" x14ac:dyDescent="0.25">
      <c r="A214" s="2" t="s">
        <v>761</v>
      </c>
      <c r="B214" s="12">
        <v>105.025575</v>
      </c>
      <c r="C214" s="12">
        <v>109.70406500000001</v>
      </c>
      <c r="D214" s="12">
        <v>110.73389000000002</v>
      </c>
      <c r="E214" s="12">
        <v>112.84487499999999</v>
      </c>
      <c r="F214" s="12">
        <v>112.84487499999999</v>
      </c>
      <c r="G214" s="12">
        <v>112.84487499999999</v>
      </c>
      <c r="H214" s="12">
        <v>112.84487499999999</v>
      </c>
      <c r="I214" s="12">
        <v>112.84487499999999</v>
      </c>
      <c r="J214" s="12">
        <v>113.88066999999999</v>
      </c>
      <c r="K214" s="12">
        <v>114.87666499999999</v>
      </c>
      <c r="L214" s="12">
        <v>114.87666499999999</v>
      </c>
      <c r="M214" s="12">
        <v>114.87666499999999</v>
      </c>
      <c r="N214" s="58">
        <f t="shared" si="2"/>
        <v>112.34988083333333</v>
      </c>
    </row>
    <row r="215" spans="1:14" x14ac:dyDescent="0.25">
      <c r="A215" s="2" t="s">
        <v>762</v>
      </c>
      <c r="B215" s="12">
        <v>123.52799122807016</v>
      </c>
      <c r="C215" s="12">
        <v>124.93464254385965</v>
      </c>
      <c r="D215" s="12">
        <v>124.8379254385965</v>
      </c>
      <c r="E215" s="12">
        <v>127.08702631578947</v>
      </c>
      <c r="F215" s="12">
        <v>127.13450657894738</v>
      </c>
      <c r="G215" s="12">
        <v>127.13955921052633</v>
      </c>
      <c r="H215" s="12">
        <v>127.13450657894738</v>
      </c>
      <c r="I215" s="12">
        <v>126.45936842105263</v>
      </c>
      <c r="J215" s="12">
        <v>127.10414912280702</v>
      </c>
      <c r="K215" s="12">
        <v>127.05151754385965</v>
      </c>
      <c r="L215" s="12">
        <v>127.05151754385965</v>
      </c>
      <c r="M215" s="12">
        <v>127.04985964912279</v>
      </c>
      <c r="N215" s="58">
        <f t="shared" si="2"/>
        <v>126.37604751461988</v>
      </c>
    </row>
    <row r="216" spans="1:14" x14ac:dyDescent="0.25">
      <c r="A216" s="16" t="s">
        <v>346</v>
      </c>
      <c r="B216" s="12">
        <v>107.54127999999999</v>
      </c>
      <c r="C216" s="12">
        <v>108.82604520000001</v>
      </c>
      <c r="D216" s="12">
        <v>109.13606979999999</v>
      </c>
      <c r="E216" s="12">
        <v>111.50360899999998</v>
      </c>
      <c r="F216" s="12">
        <v>113.75570000000002</v>
      </c>
      <c r="G216" s="12">
        <v>115.14551790000003</v>
      </c>
      <c r="H216" s="12">
        <v>118.94789919999998</v>
      </c>
      <c r="I216" s="12">
        <v>119.61033430000001</v>
      </c>
      <c r="J216" s="12">
        <v>119.70112900000002</v>
      </c>
      <c r="K216" s="12">
        <v>116.61033570000001</v>
      </c>
      <c r="L216" s="12">
        <v>113.91373780000005</v>
      </c>
      <c r="M216" s="12">
        <v>112.4554368</v>
      </c>
      <c r="N216" s="58">
        <f t="shared" si="2"/>
        <v>113.92892455833332</v>
      </c>
    </row>
    <row r="217" spans="1:14" x14ac:dyDescent="0.25">
      <c r="A217" s="44" t="s">
        <v>763</v>
      </c>
      <c r="B217" s="57" t="s">
        <v>148</v>
      </c>
      <c r="C217" s="57" t="s">
        <v>160</v>
      </c>
      <c r="D217" s="57" t="s">
        <v>171</v>
      </c>
      <c r="E217" s="57" t="s">
        <v>182</v>
      </c>
      <c r="F217" s="57" t="s">
        <v>191</v>
      </c>
      <c r="G217" s="57" t="s">
        <v>202</v>
      </c>
      <c r="H217" s="57" t="s">
        <v>212</v>
      </c>
      <c r="I217" s="57" t="s">
        <v>223</v>
      </c>
      <c r="J217" s="57" t="s">
        <v>232</v>
      </c>
      <c r="K217" s="57" t="s">
        <v>239</v>
      </c>
      <c r="L217" s="57" t="s">
        <v>246</v>
      </c>
      <c r="M217" s="57" t="s">
        <v>254</v>
      </c>
      <c r="N217" s="44" t="s">
        <v>287</v>
      </c>
    </row>
    <row r="218" spans="1:14" x14ac:dyDescent="0.25">
      <c r="A218" s="2" t="s">
        <v>754</v>
      </c>
      <c r="B218" s="12">
        <v>103.47348716887417</v>
      </c>
      <c r="C218" s="12">
        <v>104.86328373344374</v>
      </c>
      <c r="D218" s="12">
        <v>106.83933692052983</v>
      </c>
      <c r="E218" s="12">
        <v>107.44691473509937</v>
      </c>
      <c r="F218" s="12">
        <v>109.78423903145695</v>
      </c>
      <c r="G218" s="12">
        <v>112.99213079470199</v>
      </c>
      <c r="H218" s="12">
        <v>113.22333671357615</v>
      </c>
      <c r="I218" s="12">
        <v>112.43596005794703</v>
      </c>
      <c r="J218" s="12">
        <v>113.01262437913911</v>
      </c>
      <c r="K218" s="12">
        <v>113.890733236755</v>
      </c>
      <c r="L218" s="12">
        <v>113.43574565397354</v>
      </c>
      <c r="M218" s="12">
        <v>111.55528476821196</v>
      </c>
      <c r="N218" s="58">
        <f t="shared" si="2"/>
        <v>110.2460897661424</v>
      </c>
    </row>
    <row r="219" spans="1:14" x14ac:dyDescent="0.25">
      <c r="A219" s="2" t="s">
        <v>755</v>
      </c>
      <c r="B219" s="12">
        <v>90.718597633136085</v>
      </c>
      <c r="C219" s="12">
        <v>90.354491124260349</v>
      </c>
      <c r="D219" s="12">
        <v>91.513295857988155</v>
      </c>
      <c r="E219" s="12">
        <v>91.452775147928989</v>
      </c>
      <c r="F219" s="12">
        <v>91.770715976331346</v>
      </c>
      <c r="G219" s="12">
        <v>92.448999999999998</v>
      </c>
      <c r="H219" s="12">
        <v>95.038278106508855</v>
      </c>
      <c r="I219" s="12">
        <v>95.740704142011822</v>
      </c>
      <c r="J219" s="12">
        <v>95.01291124260355</v>
      </c>
      <c r="K219" s="12">
        <v>94.440218934911229</v>
      </c>
      <c r="L219" s="12">
        <v>93.485011834319522</v>
      </c>
      <c r="M219" s="12">
        <v>93.069798816568039</v>
      </c>
      <c r="N219" s="58">
        <f t="shared" si="2"/>
        <v>92.920483234713984</v>
      </c>
    </row>
    <row r="220" spans="1:14" x14ac:dyDescent="0.25">
      <c r="A220" s="2" t="s">
        <v>756</v>
      </c>
      <c r="B220" s="12">
        <v>102.85061625708886</v>
      </c>
      <c r="C220" s="12">
        <v>102.82331758034026</v>
      </c>
      <c r="D220" s="12">
        <v>102.62375614366729</v>
      </c>
      <c r="E220" s="12">
        <v>102.59993950850664</v>
      </c>
      <c r="F220" s="12">
        <v>102.19009829867674</v>
      </c>
      <c r="G220" s="12">
        <v>102.12066729678639</v>
      </c>
      <c r="H220" s="12">
        <v>102.2478998109641</v>
      </c>
      <c r="I220" s="12">
        <v>102.2478998109641</v>
      </c>
      <c r="J220" s="12">
        <v>102.80291493383744</v>
      </c>
      <c r="K220" s="12">
        <v>102.5490472589792</v>
      </c>
      <c r="L220" s="12">
        <v>102.39265595463138</v>
      </c>
      <c r="M220" s="12">
        <v>102.23626465028354</v>
      </c>
      <c r="N220" s="58">
        <f t="shared" si="2"/>
        <v>102.47375645872717</v>
      </c>
    </row>
    <row r="221" spans="1:14" x14ac:dyDescent="0.25">
      <c r="A221" s="2" t="s">
        <v>757</v>
      </c>
      <c r="B221" s="12">
        <v>113.71096834901626</v>
      </c>
      <c r="C221" s="12">
        <v>113.89590419161676</v>
      </c>
      <c r="D221" s="12">
        <v>114.00283062446536</v>
      </c>
      <c r="E221" s="12">
        <v>114.64162189905903</v>
      </c>
      <c r="F221" s="12">
        <v>114.79407356715141</v>
      </c>
      <c r="G221" s="12">
        <v>115.41215996578272</v>
      </c>
      <c r="H221" s="12">
        <v>115.30414200171086</v>
      </c>
      <c r="I221" s="12">
        <v>115.14111377245509</v>
      </c>
      <c r="J221" s="12">
        <v>116.449499572284</v>
      </c>
      <c r="K221" s="12">
        <v>116.83744995722839</v>
      </c>
      <c r="L221" s="12">
        <v>117.25787168520102</v>
      </c>
      <c r="M221" s="12">
        <v>117.1877878528657</v>
      </c>
      <c r="N221" s="58">
        <f t="shared" si="2"/>
        <v>115.38628528656972</v>
      </c>
    </row>
    <row r="222" spans="1:14" x14ac:dyDescent="0.25">
      <c r="A222" s="2" t="s">
        <v>758</v>
      </c>
      <c r="B222" s="12">
        <v>117.30310968660969</v>
      </c>
      <c r="C222" s="12">
        <v>117.30776353276356</v>
      </c>
      <c r="D222" s="12">
        <v>117.3062207977208</v>
      </c>
      <c r="E222" s="12">
        <v>117.28585470085471</v>
      </c>
      <c r="F222" s="12">
        <v>114.75303276353279</v>
      </c>
      <c r="G222" s="12">
        <v>114.80708974358973</v>
      </c>
      <c r="H222" s="12">
        <v>114.86249145299145</v>
      </c>
      <c r="I222" s="12">
        <v>115.05322649572648</v>
      </c>
      <c r="J222" s="12">
        <v>117.65945156695156</v>
      </c>
      <c r="K222" s="12">
        <v>115.07393304843305</v>
      </c>
      <c r="L222" s="12">
        <v>115.07393304843305</v>
      </c>
      <c r="M222" s="12">
        <v>115.07393304843305</v>
      </c>
      <c r="N222" s="58">
        <f t="shared" si="2"/>
        <v>115.96333665716998</v>
      </c>
    </row>
    <row r="223" spans="1:14" x14ac:dyDescent="0.25">
      <c r="A223" s="2" t="s">
        <v>648</v>
      </c>
      <c r="B223" s="12">
        <v>125.89899019607842</v>
      </c>
      <c r="C223" s="12">
        <v>125.81087745098037</v>
      </c>
      <c r="D223" s="12">
        <v>126.40276470588233</v>
      </c>
      <c r="E223" s="12">
        <v>126.99470098039212</v>
      </c>
      <c r="F223" s="12">
        <v>126.08222549019605</v>
      </c>
      <c r="G223" s="12">
        <v>124.10320588235292</v>
      </c>
      <c r="H223" s="12">
        <v>126.21444607843137</v>
      </c>
      <c r="I223" s="12">
        <v>127.37010784313723</v>
      </c>
      <c r="J223" s="12">
        <v>127.97339215686274</v>
      </c>
      <c r="K223" s="12">
        <v>127.00226470588235</v>
      </c>
      <c r="L223" s="12">
        <v>127.50241176470587</v>
      </c>
      <c r="M223" s="12">
        <v>127.48148039215685</v>
      </c>
      <c r="N223" s="58">
        <f t="shared" si="2"/>
        <v>126.56973897058822</v>
      </c>
    </row>
    <row r="224" spans="1:14" x14ac:dyDescent="0.25">
      <c r="A224" s="2" t="s">
        <v>747</v>
      </c>
      <c r="B224" s="12">
        <v>144.17166086159486</v>
      </c>
      <c r="C224" s="12">
        <v>143.88389917506873</v>
      </c>
      <c r="D224" s="12">
        <v>143.88389917506873</v>
      </c>
      <c r="E224" s="12">
        <v>143.71335655362054</v>
      </c>
      <c r="F224" s="12">
        <v>143.73279560036661</v>
      </c>
      <c r="G224" s="12">
        <v>143.73898441796516</v>
      </c>
      <c r="H224" s="12">
        <v>143.75051145737854</v>
      </c>
      <c r="I224" s="12">
        <v>144.05580018331804</v>
      </c>
      <c r="J224" s="12">
        <v>143.87413107241062</v>
      </c>
      <c r="K224" s="12">
        <v>143.87414390467461</v>
      </c>
      <c r="L224" s="12">
        <v>143.88662328139324</v>
      </c>
      <c r="M224" s="12">
        <v>143.90228689275892</v>
      </c>
      <c r="N224" s="58">
        <f t="shared" si="2"/>
        <v>143.87234104796821</v>
      </c>
    </row>
    <row r="225" spans="1:14" x14ac:dyDescent="0.25">
      <c r="A225" s="2" t="s">
        <v>759</v>
      </c>
      <c r="B225" s="12">
        <v>84.020670103092783</v>
      </c>
      <c r="C225" s="12">
        <v>73.138030927835047</v>
      </c>
      <c r="D225" s="12">
        <v>73.138030927835047</v>
      </c>
      <c r="E225" s="12">
        <v>73.138030927835047</v>
      </c>
      <c r="F225" s="12">
        <v>73.138030927835047</v>
      </c>
      <c r="G225" s="12">
        <v>73.138030927835047</v>
      </c>
      <c r="H225" s="12">
        <v>73.138030927835047</v>
      </c>
      <c r="I225" s="12">
        <v>73.138030927835047</v>
      </c>
      <c r="J225" s="12">
        <v>73.138030927835047</v>
      </c>
      <c r="K225" s="12">
        <v>73.138030927835047</v>
      </c>
      <c r="L225" s="12">
        <v>73.138030927835047</v>
      </c>
      <c r="M225" s="12">
        <v>73.138030927835047</v>
      </c>
      <c r="N225" s="58">
        <f t="shared" si="2"/>
        <v>74.044917525773215</v>
      </c>
    </row>
    <row r="226" spans="1:14" x14ac:dyDescent="0.25">
      <c r="A226" s="2" t="s">
        <v>760</v>
      </c>
      <c r="B226" s="12">
        <v>102.72764370546319</v>
      </c>
      <c r="C226" s="12">
        <v>102.73556294536817</v>
      </c>
      <c r="D226" s="12">
        <v>102.73556294536817</v>
      </c>
      <c r="E226" s="12">
        <v>102.73772446555819</v>
      </c>
      <c r="F226" s="12">
        <v>102.67341567695962</v>
      </c>
      <c r="G226" s="12">
        <v>102.67341567695962</v>
      </c>
      <c r="H226" s="12">
        <v>102.31487648456057</v>
      </c>
      <c r="I226" s="12">
        <v>102.25355106888361</v>
      </c>
      <c r="J226" s="12">
        <v>102.12394299287411</v>
      </c>
      <c r="K226" s="12">
        <v>102.12394299287411</v>
      </c>
      <c r="L226" s="12">
        <v>102.12394299287411</v>
      </c>
      <c r="M226" s="12">
        <v>102.33756294536818</v>
      </c>
      <c r="N226" s="58">
        <f t="shared" si="2"/>
        <v>102.46342874109264</v>
      </c>
    </row>
    <row r="227" spans="1:14" x14ac:dyDescent="0.25">
      <c r="A227" s="2" t="s">
        <v>655</v>
      </c>
      <c r="B227" s="12">
        <v>185.441</v>
      </c>
      <c r="C227" s="12">
        <v>176.58600000000001</v>
      </c>
      <c r="D227" s="12">
        <v>176.27799999999999</v>
      </c>
      <c r="E227" s="12">
        <v>176.27799999999999</v>
      </c>
      <c r="F227" s="12">
        <v>176.27799999999999</v>
      </c>
      <c r="G227" s="12">
        <v>176.27799999999999</v>
      </c>
      <c r="H227" s="12">
        <v>176.27799999999999</v>
      </c>
      <c r="I227" s="12">
        <v>176.27799999999999</v>
      </c>
      <c r="J227" s="12">
        <v>176.27799999999999</v>
      </c>
      <c r="K227" s="12">
        <v>176.27799999999999</v>
      </c>
      <c r="L227" s="12">
        <v>176.27799999999999</v>
      </c>
      <c r="M227" s="12">
        <v>176.27799999999999</v>
      </c>
      <c r="N227" s="58">
        <f t="shared" si="2"/>
        <v>177.06725000000003</v>
      </c>
    </row>
    <row r="228" spans="1:14" x14ac:dyDescent="0.25">
      <c r="A228" s="2" t="s">
        <v>761</v>
      </c>
      <c r="B228" s="12">
        <v>111.89822499999998</v>
      </c>
      <c r="C228" s="12">
        <v>111.89822499999998</v>
      </c>
      <c r="D228" s="12">
        <v>111.89822499999998</v>
      </c>
      <c r="E228" s="12">
        <v>111.89822499999998</v>
      </c>
      <c r="F228" s="12">
        <v>111.89822499999998</v>
      </c>
      <c r="G228" s="12">
        <v>111.89822499999998</v>
      </c>
      <c r="H228" s="12">
        <v>111.89822499999998</v>
      </c>
      <c r="I228" s="12">
        <v>113.06834499999999</v>
      </c>
      <c r="J228" s="12">
        <v>113.06834499999999</v>
      </c>
      <c r="K228" s="12">
        <v>113.06834499999999</v>
      </c>
      <c r="L228" s="12">
        <v>113.06834499999999</v>
      </c>
      <c r="M228" s="12">
        <v>113.06834499999999</v>
      </c>
      <c r="N228" s="58">
        <f t="shared" si="2"/>
        <v>112.38577499999998</v>
      </c>
    </row>
    <row r="229" spans="1:14" x14ac:dyDescent="0.25">
      <c r="A229" s="2" t="s">
        <v>762</v>
      </c>
      <c r="B229" s="12">
        <v>129.16869736842108</v>
      </c>
      <c r="C229" s="12">
        <v>129.17538157894739</v>
      </c>
      <c r="D229" s="12">
        <v>129.17482894736844</v>
      </c>
      <c r="E229" s="12">
        <v>129.16419736842107</v>
      </c>
      <c r="F229" s="12">
        <v>129.24757236842106</v>
      </c>
      <c r="G229" s="12">
        <v>129.01792324561404</v>
      </c>
      <c r="H229" s="12">
        <v>130.03240789473685</v>
      </c>
      <c r="I229" s="12">
        <v>130.02735526315792</v>
      </c>
      <c r="J229" s="12">
        <v>129.98999342105265</v>
      </c>
      <c r="K229" s="12">
        <v>130.04651973684213</v>
      </c>
      <c r="L229" s="12">
        <v>129.98999342105265</v>
      </c>
      <c r="M229" s="12">
        <v>129.98999342105265</v>
      </c>
      <c r="N229" s="58">
        <f t="shared" si="2"/>
        <v>129.58540533625731</v>
      </c>
    </row>
    <row r="230" spans="1:14" x14ac:dyDescent="0.25">
      <c r="A230" s="16" t="s">
        <v>346</v>
      </c>
      <c r="B230" s="10">
        <v>112.47591339999998</v>
      </c>
      <c r="C230" s="10">
        <v>112.90858060000001</v>
      </c>
      <c r="D230" s="10">
        <v>113.89287320000003</v>
      </c>
      <c r="E230" s="10">
        <v>114.25049260000002</v>
      </c>
      <c r="F230" s="10">
        <v>115.18819860000001</v>
      </c>
      <c r="G230" s="10">
        <v>116.7719223</v>
      </c>
      <c r="H230" s="10">
        <v>117.00088519999997</v>
      </c>
      <c r="I230" s="10">
        <v>116.70410009999998</v>
      </c>
      <c r="J230" s="10">
        <v>117.32103889999999</v>
      </c>
      <c r="K230" s="10">
        <v>117.568849</v>
      </c>
      <c r="L230" s="10">
        <v>117.38271709999998</v>
      </c>
      <c r="M230" s="10">
        <v>116.461</v>
      </c>
      <c r="N230" s="58">
        <f t="shared" si="2"/>
        <v>115.66054758333335</v>
      </c>
    </row>
    <row r="231" spans="1:14" x14ac:dyDescent="0.25">
      <c r="A231" s="44" t="s">
        <v>764</v>
      </c>
      <c r="B231" s="57" t="s">
        <v>148</v>
      </c>
      <c r="C231" s="57" t="s">
        <v>160</v>
      </c>
      <c r="D231" s="57" t="s">
        <v>171</v>
      </c>
      <c r="E231" s="57" t="s">
        <v>182</v>
      </c>
      <c r="F231" s="57" t="s">
        <v>191</v>
      </c>
      <c r="G231" s="57" t="s">
        <v>202</v>
      </c>
      <c r="H231" s="57" t="s">
        <v>212</v>
      </c>
      <c r="I231" s="57" t="s">
        <v>223</v>
      </c>
      <c r="J231" s="57" t="s">
        <v>232</v>
      </c>
      <c r="K231" s="57" t="s">
        <v>239</v>
      </c>
      <c r="L231" s="57" t="s">
        <v>246</v>
      </c>
      <c r="M231" s="57" t="s">
        <v>254</v>
      </c>
      <c r="N231" s="125" t="s">
        <v>287</v>
      </c>
    </row>
    <row r="232" spans="1:14" x14ac:dyDescent="0.25">
      <c r="A232" s="2" t="s">
        <v>754</v>
      </c>
      <c r="B232" s="12">
        <v>108.1938621688742</v>
      </c>
      <c r="C232" s="12">
        <v>104.98172682119205</v>
      </c>
      <c r="D232" s="12">
        <v>107.15163990066229</v>
      </c>
      <c r="E232" s="12">
        <v>106.64674048013248</v>
      </c>
      <c r="F232" s="12">
        <v>108.23998882450334</v>
      </c>
      <c r="G232" s="12">
        <v>113.5380732615894</v>
      </c>
      <c r="H232" s="12">
        <v>115.98096295529804</v>
      </c>
      <c r="I232" s="12">
        <v>116.43339031456954</v>
      </c>
      <c r="J232" s="12">
        <v>115.64843067052982</v>
      </c>
      <c r="K232" s="12">
        <v>117.31501572847681</v>
      </c>
      <c r="L232" s="12">
        <v>117.36015376655628</v>
      </c>
      <c r="M232" s="12">
        <v>116.06464134933776</v>
      </c>
      <c r="N232" s="58">
        <f t="shared" si="2"/>
        <v>112.29621885347684</v>
      </c>
    </row>
    <row r="233" spans="1:14" x14ac:dyDescent="0.25">
      <c r="A233" s="2" t="s">
        <v>755</v>
      </c>
      <c r="B233" s="12">
        <v>94.203763313609471</v>
      </c>
      <c r="C233" s="12">
        <v>95.259857988165692</v>
      </c>
      <c r="D233" s="12">
        <v>94.570568047337289</v>
      </c>
      <c r="E233" s="12">
        <v>94.239041420118355</v>
      </c>
      <c r="F233" s="12">
        <v>92.21221301775148</v>
      </c>
      <c r="G233" s="12">
        <v>87.84497633136094</v>
      </c>
      <c r="H233" s="12">
        <v>87.96186390532543</v>
      </c>
      <c r="I233" s="12">
        <v>87.360443786982245</v>
      </c>
      <c r="J233" s="12">
        <v>87.368230769230763</v>
      </c>
      <c r="K233" s="12">
        <v>86.402550295857992</v>
      </c>
      <c r="L233" s="12">
        <v>87.152491124260365</v>
      </c>
      <c r="M233" s="12">
        <v>87.071585798816585</v>
      </c>
      <c r="N233" s="58">
        <f t="shared" si="2"/>
        <v>90.137298816568048</v>
      </c>
    </row>
    <row r="234" spans="1:14" x14ac:dyDescent="0.25">
      <c r="A234" s="2" t="s">
        <v>756</v>
      </c>
      <c r="B234" s="12">
        <v>102.58789035916823</v>
      </c>
      <c r="C234" s="12">
        <v>102.58789035916823</v>
      </c>
      <c r="D234" s="12">
        <v>102.27589224952742</v>
      </c>
      <c r="E234" s="12">
        <v>102.31827599243856</v>
      </c>
      <c r="F234" s="12">
        <v>101.72064650283552</v>
      </c>
      <c r="G234" s="12">
        <v>101.77179206049148</v>
      </c>
      <c r="H234" s="12">
        <v>100.95872022684307</v>
      </c>
      <c r="I234" s="12">
        <v>100.95872022684307</v>
      </c>
      <c r="J234" s="12">
        <v>101.0188620037807</v>
      </c>
      <c r="K234" s="12">
        <v>101.00176559546313</v>
      </c>
      <c r="L234" s="12">
        <v>101.00176559546313</v>
      </c>
      <c r="M234" s="12">
        <v>100.91266351606805</v>
      </c>
      <c r="N234" s="58">
        <f t="shared" si="2"/>
        <v>101.59290705734088</v>
      </c>
    </row>
    <row r="235" spans="1:14" x14ac:dyDescent="0.25">
      <c r="A235" s="2" t="s">
        <v>757</v>
      </c>
      <c r="B235" s="12">
        <v>116.33475449101797</v>
      </c>
      <c r="C235" s="12">
        <v>116.79578528656971</v>
      </c>
      <c r="D235" s="12">
        <v>116.50649101796407</v>
      </c>
      <c r="E235" s="12">
        <v>119.05166210436269</v>
      </c>
      <c r="F235" s="12">
        <v>117.97086484174507</v>
      </c>
      <c r="G235" s="12">
        <v>117.64457057313943</v>
      </c>
      <c r="H235" s="12">
        <v>117.35966210436271</v>
      </c>
      <c r="I235" s="12">
        <v>118.06824294268604</v>
      </c>
      <c r="J235" s="12">
        <v>118.07890761334473</v>
      </c>
      <c r="K235" s="12">
        <v>118.48371514114626</v>
      </c>
      <c r="L235" s="12">
        <v>118.16968263473053</v>
      </c>
      <c r="M235" s="12">
        <v>117.86681522668948</v>
      </c>
      <c r="N235" s="58">
        <f t="shared" si="2"/>
        <v>117.69426283147989</v>
      </c>
    </row>
    <row r="236" spans="1:14" x14ac:dyDescent="0.25">
      <c r="A236" s="2" t="s">
        <v>758</v>
      </c>
      <c r="B236" s="12">
        <v>118.04418660968661</v>
      </c>
      <c r="C236" s="12">
        <v>121.18432336182339</v>
      </c>
      <c r="D236" s="12">
        <v>118.5845740740741</v>
      </c>
      <c r="E236" s="12">
        <v>117.68987037037036</v>
      </c>
      <c r="F236" s="12">
        <v>117.70152564102563</v>
      </c>
      <c r="G236" s="12">
        <v>117.06048005698005</v>
      </c>
      <c r="H236" s="12">
        <v>116.68666524216523</v>
      </c>
      <c r="I236" s="12">
        <v>116.66885327635327</v>
      </c>
      <c r="J236" s="12">
        <v>116.89991880341879</v>
      </c>
      <c r="K236" s="12">
        <v>116.94295014245014</v>
      </c>
      <c r="L236" s="12">
        <v>116.94295014245014</v>
      </c>
      <c r="M236" s="12">
        <v>116.48707549857549</v>
      </c>
      <c r="N236" s="58">
        <f t="shared" si="2"/>
        <v>117.5744477682811</v>
      </c>
    </row>
    <row r="237" spans="1:14" x14ac:dyDescent="0.25">
      <c r="A237" s="2" t="s">
        <v>648</v>
      </c>
      <c r="B237" s="12">
        <v>127.80206862745098</v>
      </c>
      <c r="C237" s="12">
        <v>127.69068627450982</v>
      </c>
      <c r="D237" s="12">
        <v>127.97115196078433</v>
      </c>
      <c r="E237" s="12">
        <v>128.4916911764706</v>
      </c>
      <c r="F237" s="12">
        <v>127.84085784313726</v>
      </c>
      <c r="G237" s="12">
        <v>127.9915931372549</v>
      </c>
      <c r="H237" s="12">
        <v>126.91129901960784</v>
      </c>
      <c r="I237" s="12">
        <v>127.16</v>
      </c>
      <c r="J237" s="12">
        <v>127.27720588235293</v>
      </c>
      <c r="K237" s="12">
        <v>126.66595588235293</v>
      </c>
      <c r="L237" s="12">
        <v>126.88343137254903</v>
      </c>
      <c r="M237" s="12">
        <v>127.61558823529413</v>
      </c>
      <c r="N237" s="58">
        <f t="shared" si="2"/>
        <v>127.52512745098039</v>
      </c>
    </row>
    <row r="238" spans="1:14" x14ac:dyDescent="0.25">
      <c r="A238" s="2" t="s">
        <v>747</v>
      </c>
      <c r="B238" s="12">
        <v>146.25248579285059</v>
      </c>
      <c r="C238" s="12">
        <v>146.76804582951419</v>
      </c>
      <c r="D238" s="12">
        <v>146.76804582951419</v>
      </c>
      <c r="E238" s="12">
        <v>146.76480384967917</v>
      </c>
      <c r="F238" s="12">
        <v>146.73423373052245</v>
      </c>
      <c r="G238" s="12">
        <v>146.73423373052245</v>
      </c>
      <c r="H238" s="12">
        <v>146.66679926672774</v>
      </c>
      <c r="I238" s="12">
        <v>146.66679926672774</v>
      </c>
      <c r="J238" s="12">
        <v>146.66679926672774</v>
      </c>
      <c r="K238" s="12">
        <v>147.55618881759852</v>
      </c>
      <c r="L238" s="12">
        <v>147.55618881759852</v>
      </c>
      <c r="M238" s="12">
        <v>147.55087809349217</v>
      </c>
      <c r="N238" s="58">
        <f t="shared" si="2"/>
        <v>146.89045852428964</v>
      </c>
    </row>
    <row r="239" spans="1:14" x14ac:dyDescent="0.25">
      <c r="A239" s="2" t="s">
        <v>759</v>
      </c>
      <c r="B239" s="12">
        <v>73.044010309278349</v>
      </c>
      <c r="C239" s="12">
        <v>73.044010309278349</v>
      </c>
      <c r="D239" s="12">
        <v>73.044010309278349</v>
      </c>
      <c r="E239" s="12">
        <v>73.044010309278349</v>
      </c>
      <c r="F239" s="12">
        <v>73.044010309278349</v>
      </c>
      <c r="G239" s="12">
        <v>73.044010309278349</v>
      </c>
      <c r="H239" s="12">
        <v>73.044010309278349</v>
      </c>
      <c r="I239" s="12">
        <v>73.044010309278349</v>
      </c>
      <c r="J239" s="12">
        <v>73.138030927835047</v>
      </c>
      <c r="K239" s="12">
        <v>73.138030927835047</v>
      </c>
      <c r="L239" s="12">
        <v>73.138030927835047</v>
      </c>
      <c r="M239" s="12">
        <v>73.044010309278349</v>
      </c>
      <c r="N239" s="58">
        <f t="shared" si="2"/>
        <v>73.06751546391753</v>
      </c>
    </row>
    <row r="240" spans="1:14" x14ac:dyDescent="0.25">
      <c r="A240" s="2" t="s">
        <v>760</v>
      </c>
      <c r="B240" s="12">
        <v>102.39928266033253</v>
      </c>
      <c r="C240" s="12">
        <v>102.39928266033253</v>
      </c>
      <c r="D240" s="12">
        <v>102.37256057007126</v>
      </c>
      <c r="E240" s="12">
        <v>102.30944893111639</v>
      </c>
      <c r="F240" s="12">
        <v>102.28430641330166</v>
      </c>
      <c r="G240" s="12">
        <v>102.07050118764845</v>
      </c>
      <c r="H240" s="12">
        <v>101.90001425178149</v>
      </c>
      <c r="I240" s="12">
        <v>101.90001425178149</v>
      </c>
      <c r="J240" s="12">
        <v>101.90001425178149</v>
      </c>
      <c r="K240" s="12">
        <v>101.90001425178149</v>
      </c>
      <c r="L240" s="12">
        <v>101.87487173396676</v>
      </c>
      <c r="M240" s="12">
        <v>101.87487173396676</v>
      </c>
      <c r="N240" s="58">
        <f t="shared" si="2"/>
        <v>102.09876524148854</v>
      </c>
    </row>
    <row r="241" spans="1:14" x14ac:dyDescent="0.25">
      <c r="A241" s="2" t="s">
        <v>655</v>
      </c>
      <c r="B241" s="12">
        <v>167.62299999999999</v>
      </c>
      <c r="C241" s="12">
        <v>175.13900000000001</v>
      </c>
      <c r="D241" s="12">
        <v>175.13900000000001</v>
      </c>
      <c r="E241" s="12">
        <v>175.13900000000001</v>
      </c>
      <c r="F241" s="12">
        <v>175.13900000000001</v>
      </c>
      <c r="G241" s="12">
        <v>175.13900000000001</v>
      </c>
      <c r="H241" s="12">
        <v>175.13900000000001</v>
      </c>
      <c r="I241" s="12">
        <v>175.13900000000001</v>
      </c>
      <c r="J241" s="12">
        <v>175.13900000000001</v>
      </c>
      <c r="K241" s="12">
        <v>175.13900000000001</v>
      </c>
      <c r="L241" s="12">
        <v>175.13900000000001</v>
      </c>
      <c r="M241" s="12">
        <v>175.13900000000001</v>
      </c>
      <c r="N241" s="58">
        <f t="shared" si="2"/>
        <v>174.51266666666675</v>
      </c>
    </row>
    <row r="242" spans="1:14" x14ac:dyDescent="0.25">
      <c r="A242" s="2" t="s">
        <v>761</v>
      </c>
      <c r="B242" s="12">
        <v>113.06834499999999</v>
      </c>
      <c r="C242" s="12">
        <v>113.06834499999999</v>
      </c>
      <c r="D242" s="12">
        <v>113.06834499999999</v>
      </c>
      <c r="E242" s="12">
        <v>113.06834499999999</v>
      </c>
      <c r="F242" s="12">
        <v>113.06834499999999</v>
      </c>
      <c r="G242" s="12">
        <v>113.06834499999999</v>
      </c>
      <c r="H242" s="12">
        <v>113.06834499999999</v>
      </c>
      <c r="I242" s="12">
        <v>113.06834499999999</v>
      </c>
      <c r="J242" s="12">
        <v>113.06834499999999</v>
      </c>
      <c r="K242" s="12">
        <v>121.34077499999999</v>
      </c>
      <c r="L242" s="12">
        <v>121.34077499999999</v>
      </c>
      <c r="M242" s="12">
        <v>121.34077499999999</v>
      </c>
      <c r="N242" s="58">
        <f t="shared" si="2"/>
        <v>115.13645249999998</v>
      </c>
    </row>
    <row r="243" spans="1:14" x14ac:dyDescent="0.25">
      <c r="A243" s="2" t="s">
        <v>762</v>
      </c>
      <c r="B243" s="12">
        <v>129.60135745614036</v>
      </c>
      <c r="C243" s="12">
        <v>129.60135745614036</v>
      </c>
      <c r="D243" s="12">
        <v>129.60135745614036</v>
      </c>
      <c r="E243" s="12">
        <v>129.60135745614036</v>
      </c>
      <c r="F243" s="12">
        <v>129.60135745614036</v>
      </c>
      <c r="G243" s="12">
        <v>130.33809868421054</v>
      </c>
      <c r="H243" s="12">
        <v>131.86284649122811</v>
      </c>
      <c r="I243" s="12">
        <v>131.85187280701757</v>
      </c>
      <c r="J243" s="12">
        <v>131.7992412280702</v>
      </c>
      <c r="K243" s="12">
        <v>129.03619736842109</v>
      </c>
      <c r="L243" s="12">
        <v>129.03619736842109</v>
      </c>
      <c r="M243" s="12">
        <v>129.01294298245614</v>
      </c>
      <c r="N243" s="58">
        <f t="shared" si="2"/>
        <v>130.07868201754388</v>
      </c>
    </row>
    <row r="244" spans="1:14" x14ac:dyDescent="0.25">
      <c r="A244" s="16" t="s">
        <v>346</v>
      </c>
      <c r="B244" s="10">
        <v>115.11758480000002</v>
      </c>
      <c r="C244" s="10">
        <v>114.009</v>
      </c>
      <c r="D244" s="10">
        <v>114.81796840000001</v>
      </c>
      <c r="E244" s="10">
        <v>114.81297090000002</v>
      </c>
      <c r="F244" s="10">
        <v>115.37376280000002</v>
      </c>
      <c r="G244" s="10">
        <v>117.80722049999999</v>
      </c>
      <c r="H244" s="10">
        <v>118.91999700000004</v>
      </c>
      <c r="I244" s="10">
        <v>119.2146017</v>
      </c>
      <c r="J244" s="10">
        <v>118.8569928</v>
      </c>
      <c r="K244" s="10">
        <v>119.81942180000001</v>
      </c>
      <c r="L244" s="10">
        <v>119.82057409999999</v>
      </c>
      <c r="M244" s="10">
        <v>119.13347830000004</v>
      </c>
      <c r="N244" s="58">
        <f t="shared" si="2"/>
        <v>117.30863109166667</v>
      </c>
    </row>
    <row r="245" spans="1:14" x14ac:dyDescent="0.25">
      <c r="A245" s="44" t="s">
        <v>765</v>
      </c>
      <c r="B245" s="57" t="s">
        <v>148</v>
      </c>
      <c r="C245" s="57" t="s">
        <v>160</v>
      </c>
      <c r="D245" s="57" t="s">
        <v>171</v>
      </c>
      <c r="E245" s="57" t="s">
        <v>182</v>
      </c>
      <c r="F245" s="57" t="s">
        <v>191</v>
      </c>
      <c r="G245" s="57" t="s">
        <v>202</v>
      </c>
      <c r="H245" s="57" t="s">
        <v>212</v>
      </c>
      <c r="I245" s="57" t="s">
        <v>223</v>
      </c>
      <c r="J245" s="57" t="s">
        <v>232</v>
      </c>
      <c r="K245" s="57" t="s">
        <v>239</v>
      </c>
      <c r="L245" s="57" t="s">
        <v>246</v>
      </c>
      <c r="M245" s="57" t="s">
        <v>254</v>
      </c>
      <c r="N245" s="125" t="s">
        <v>287</v>
      </c>
    </row>
    <row r="246" spans="1:14" x14ac:dyDescent="0.25">
      <c r="A246" s="2" t="s">
        <v>754</v>
      </c>
      <c r="B246" s="12">
        <v>115.09286837748344</v>
      </c>
      <c r="C246" s="12">
        <v>116.43875662251656</v>
      </c>
      <c r="D246" s="12">
        <v>117.90879552980131</v>
      </c>
      <c r="E246" s="12">
        <v>123.7044389486755</v>
      </c>
      <c r="F246" s="12">
        <v>125.16518563741722</v>
      </c>
      <c r="G246" s="12">
        <v>130.15945384933775</v>
      </c>
      <c r="H246" s="12">
        <v>136.2904501241722</v>
      </c>
      <c r="I246" s="12">
        <v>136.45706477649006</v>
      </c>
      <c r="J246" s="12">
        <v>135.84145467715234</v>
      </c>
      <c r="K246" s="12">
        <v>133.047465852649</v>
      </c>
      <c r="L246" s="12">
        <v>127.86153704470195</v>
      </c>
      <c r="M246" s="12">
        <v>125.19461734271525</v>
      </c>
      <c r="N246" s="58">
        <f t="shared" si="2"/>
        <v>126.93017406525938</v>
      </c>
    </row>
    <row r="247" spans="1:14" x14ac:dyDescent="0.25">
      <c r="A247" s="2" t="s">
        <v>755</v>
      </c>
      <c r="B247" s="12">
        <v>93.651621301775151</v>
      </c>
      <c r="C247" s="12">
        <v>93.4941952662722</v>
      </c>
      <c r="D247" s="12">
        <v>94.678349112426034</v>
      </c>
      <c r="E247" s="12">
        <v>95.497887573964491</v>
      </c>
      <c r="F247" s="12">
        <v>97.686769230769215</v>
      </c>
      <c r="G247" s="12">
        <v>98.787278106508865</v>
      </c>
      <c r="H247" s="12">
        <v>101.80472781065089</v>
      </c>
      <c r="I247" s="12">
        <v>98.135828402366869</v>
      </c>
      <c r="J247" s="12">
        <v>99.127603550295845</v>
      </c>
      <c r="K247" s="12">
        <v>107.50582840236684</v>
      </c>
      <c r="L247" s="12">
        <v>110.89147337278104</v>
      </c>
      <c r="M247" s="12">
        <v>111.18342603550293</v>
      </c>
      <c r="N247" s="58">
        <f t="shared" si="2"/>
        <v>100.2037490138067</v>
      </c>
    </row>
    <row r="248" spans="1:14" x14ac:dyDescent="0.25">
      <c r="A248" s="2" t="s">
        <v>756</v>
      </c>
      <c r="B248" s="12">
        <v>107.32115122873346</v>
      </c>
      <c r="C248" s="12">
        <v>107.32115122873346</v>
      </c>
      <c r="D248" s="12">
        <v>107.47120793950849</v>
      </c>
      <c r="E248" s="12">
        <v>109.61210775047259</v>
      </c>
      <c r="F248" s="12">
        <v>109.1926786389414</v>
      </c>
      <c r="G248" s="12">
        <v>111.88576748582231</v>
      </c>
      <c r="H248" s="12">
        <v>112.42355576559547</v>
      </c>
      <c r="I248" s="12">
        <v>113.24932514177692</v>
      </c>
      <c r="J248" s="12">
        <v>113.24932514177692</v>
      </c>
      <c r="K248" s="12">
        <v>112.08617202268431</v>
      </c>
      <c r="L248" s="12">
        <v>111.61462381852552</v>
      </c>
      <c r="M248" s="12">
        <v>111.73579773156899</v>
      </c>
      <c r="N248" s="58">
        <f t="shared" si="2"/>
        <v>110.59690532451167</v>
      </c>
    </row>
    <row r="249" spans="1:14" x14ac:dyDescent="0.25">
      <c r="A249" s="2" t="s">
        <v>757</v>
      </c>
      <c r="B249" s="12">
        <v>118.46769974337039</v>
      </c>
      <c r="C249" s="12">
        <v>118.16571599657826</v>
      </c>
      <c r="D249" s="12">
        <v>119.76243455945252</v>
      </c>
      <c r="E249" s="12">
        <v>124.18389991445682</v>
      </c>
      <c r="F249" s="12">
        <v>124.53183575705731</v>
      </c>
      <c r="G249" s="12">
        <v>127.17166638152268</v>
      </c>
      <c r="H249" s="12">
        <v>124.82193242087254</v>
      </c>
      <c r="I249" s="12">
        <v>129.80581437125747</v>
      </c>
      <c r="J249" s="12">
        <v>128.16981950384942</v>
      </c>
      <c r="K249" s="12">
        <v>122.9590119760479</v>
      </c>
      <c r="L249" s="12">
        <v>123.68491958939265</v>
      </c>
      <c r="M249" s="12">
        <v>124.68567151411462</v>
      </c>
      <c r="N249" s="58">
        <f t="shared" si="2"/>
        <v>123.8675351439977</v>
      </c>
    </row>
    <row r="250" spans="1:14" x14ac:dyDescent="0.25">
      <c r="A250" s="2" t="s">
        <v>758</v>
      </c>
      <c r="B250" s="12">
        <v>118.51280056980058</v>
      </c>
      <c r="C250" s="12">
        <v>119.27304415954416</v>
      </c>
      <c r="D250" s="12">
        <v>122.66527207977209</v>
      </c>
      <c r="E250" s="12">
        <v>123.7292207977208</v>
      </c>
      <c r="F250" s="12">
        <v>125.9954957264957</v>
      </c>
      <c r="G250" s="12">
        <v>126.32629914529916</v>
      </c>
      <c r="H250" s="12">
        <v>128.75752564102564</v>
      </c>
      <c r="I250" s="12">
        <v>133.78158831908834</v>
      </c>
      <c r="J250" s="12">
        <v>135.21853276353278</v>
      </c>
      <c r="K250" s="12">
        <v>134.979547008547</v>
      </c>
      <c r="L250" s="12">
        <v>134.979547008547</v>
      </c>
      <c r="M250" s="12">
        <v>135.03125925925929</v>
      </c>
      <c r="N250" s="58">
        <f t="shared" si="2"/>
        <v>128.27084437321938</v>
      </c>
    </row>
    <row r="251" spans="1:14" x14ac:dyDescent="0.25">
      <c r="A251" s="2" t="s">
        <v>648</v>
      </c>
      <c r="B251" s="12">
        <v>128.28530392156864</v>
      </c>
      <c r="C251" s="12">
        <v>128.14020588235294</v>
      </c>
      <c r="D251" s="12">
        <v>130.34837254901962</v>
      </c>
      <c r="E251" s="12">
        <v>129.61762254901961</v>
      </c>
      <c r="F251" s="12">
        <v>129.87166666666667</v>
      </c>
      <c r="G251" s="12">
        <v>129.05205882352939</v>
      </c>
      <c r="H251" s="12">
        <v>127.6980343137255</v>
      </c>
      <c r="I251" s="12">
        <v>127.66114215686274</v>
      </c>
      <c r="J251" s="12">
        <v>127.42011274509805</v>
      </c>
      <c r="K251" s="12">
        <v>128.38198529411764</v>
      </c>
      <c r="L251" s="12">
        <v>129.4595343137255</v>
      </c>
      <c r="M251" s="12">
        <v>130.10269607843136</v>
      </c>
      <c r="N251" s="58">
        <f t="shared" si="2"/>
        <v>128.83656127450982</v>
      </c>
    </row>
    <row r="252" spans="1:14" x14ac:dyDescent="0.25">
      <c r="A252" s="2" t="s">
        <v>747</v>
      </c>
      <c r="B252" s="12">
        <v>148.99996791934004</v>
      </c>
      <c r="C252" s="12">
        <v>149.88105957836845</v>
      </c>
      <c r="D252" s="12">
        <v>149.88105957836845</v>
      </c>
      <c r="E252" s="12">
        <v>149.94543538038494</v>
      </c>
      <c r="F252" s="12">
        <v>150.76004491292389</v>
      </c>
      <c r="G252" s="12">
        <v>152.29050687442711</v>
      </c>
      <c r="H252" s="12">
        <v>157.08220714940418</v>
      </c>
      <c r="I252" s="12">
        <v>156.77936021998164</v>
      </c>
      <c r="J252" s="12">
        <v>157.65684051329055</v>
      </c>
      <c r="K252" s="12">
        <v>157.65684051329055</v>
      </c>
      <c r="L252" s="12">
        <v>157.35662511457377</v>
      </c>
      <c r="M252" s="12">
        <v>155.40187901008247</v>
      </c>
      <c r="N252" s="58">
        <f t="shared" si="2"/>
        <v>153.640985563703</v>
      </c>
    </row>
    <row r="253" spans="1:14" x14ac:dyDescent="0.25">
      <c r="A253" s="2" t="s">
        <v>759</v>
      </c>
      <c r="B253" s="12">
        <v>67.697701030927817</v>
      </c>
      <c r="C253" s="12">
        <v>67.697701030927817</v>
      </c>
      <c r="D253" s="12">
        <v>67.697701030927817</v>
      </c>
      <c r="E253" s="12">
        <v>67.697701030927817</v>
      </c>
      <c r="F253" s="12">
        <v>67.697701030927817</v>
      </c>
      <c r="G253" s="12">
        <v>67.697701030927817</v>
      </c>
      <c r="H253" s="12">
        <v>67.697701030927817</v>
      </c>
      <c r="I253" s="12">
        <v>67.697701030927817</v>
      </c>
      <c r="J253" s="12">
        <v>67.697701030927817</v>
      </c>
      <c r="K253" s="12">
        <v>67.697701030927817</v>
      </c>
      <c r="L253" s="12">
        <v>67.697701030927817</v>
      </c>
      <c r="M253" s="12">
        <v>67.697701030927817</v>
      </c>
      <c r="N253" s="58">
        <f t="shared" si="2"/>
        <v>67.697701030927831</v>
      </c>
    </row>
    <row r="254" spans="1:14" x14ac:dyDescent="0.25">
      <c r="A254" s="2" t="s">
        <v>760</v>
      </c>
      <c r="B254" s="12">
        <v>102.00613301662709</v>
      </c>
      <c r="C254" s="12">
        <v>102.00221852731593</v>
      </c>
      <c r="D254" s="12">
        <v>101.9725273159145</v>
      </c>
      <c r="E254" s="12">
        <v>102.21259619952495</v>
      </c>
      <c r="F254" s="12">
        <v>102.20967458432304</v>
      </c>
      <c r="G254" s="12">
        <v>102.33274821852733</v>
      </c>
      <c r="H254" s="12">
        <v>102.23037767220904</v>
      </c>
      <c r="I254" s="12">
        <v>102.19358194774348</v>
      </c>
      <c r="J254" s="12">
        <v>102.20732066508313</v>
      </c>
      <c r="K254" s="12">
        <v>101.77770308788598</v>
      </c>
      <c r="L254" s="12">
        <v>101.51906888361044</v>
      </c>
      <c r="M254" s="12">
        <v>101.51034679334916</v>
      </c>
      <c r="N254" s="58">
        <f t="shared" si="2"/>
        <v>102.01452474267616</v>
      </c>
    </row>
    <row r="255" spans="1:14" x14ac:dyDescent="0.25">
      <c r="A255" s="2" t="s">
        <v>655</v>
      </c>
      <c r="B255" s="12">
        <v>187.42</v>
      </c>
      <c r="C255" s="12">
        <v>187.42</v>
      </c>
      <c r="D255" s="12">
        <v>187.42</v>
      </c>
      <c r="E255" s="12">
        <v>187.42</v>
      </c>
      <c r="F255" s="12">
        <v>187.42</v>
      </c>
      <c r="G255" s="12">
        <v>187.42</v>
      </c>
      <c r="H255" s="12">
        <v>187.42</v>
      </c>
      <c r="I255" s="12">
        <v>187.42</v>
      </c>
      <c r="J255" s="12">
        <v>187.42</v>
      </c>
      <c r="K255" s="12">
        <v>187.654</v>
      </c>
      <c r="L255" s="12">
        <v>187.654</v>
      </c>
      <c r="M255" s="12">
        <v>187.654</v>
      </c>
      <c r="N255" s="58">
        <f t="shared" si="2"/>
        <v>187.47850000000003</v>
      </c>
    </row>
    <row r="256" spans="1:14" x14ac:dyDescent="0.25">
      <c r="A256" s="2" t="s">
        <v>761</v>
      </c>
      <c r="B256" s="12">
        <v>119.00252499999999</v>
      </c>
      <c r="C256" s="12">
        <v>121.34077499999999</v>
      </c>
      <c r="D256" s="12">
        <v>121.34077499999999</v>
      </c>
      <c r="E256" s="12">
        <v>124.14269499999999</v>
      </c>
      <c r="F256" s="12">
        <v>124.14269499999999</v>
      </c>
      <c r="G256" s="12">
        <v>127.83016499999999</v>
      </c>
      <c r="H256" s="12">
        <v>131.40747000000002</v>
      </c>
      <c r="I256" s="12">
        <v>130.65723999999997</v>
      </c>
      <c r="J256" s="12">
        <v>131.40747000000002</v>
      </c>
      <c r="K256" s="12">
        <v>131.40747000000002</v>
      </c>
      <c r="L256" s="12">
        <v>132.940765</v>
      </c>
      <c r="M256" s="12">
        <v>132.940765</v>
      </c>
      <c r="N256" s="58">
        <f t="shared" si="2"/>
        <v>127.38006750000001</v>
      </c>
    </row>
    <row r="257" spans="1:14" x14ac:dyDescent="0.25">
      <c r="A257" s="2" t="s">
        <v>762</v>
      </c>
      <c r="B257" s="12">
        <v>134.65309868421051</v>
      </c>
      <c r="C257" s="12">
        <v>134.94915789473683</v>
      </c>
      <c r="D257" s="12">
        <v>134.94915789473683</v>
      </c>
      <c r="E257" s="12">
        <v>138.44739035087719</v>
      </c>
      <c r="F257" s="12">
        <v>142.42465131578948</v>
      </c>
      <c r="G257" s="12">
        <v>142.57442324561404</v>
      </c>
      <c r="H257" s="12">
        <v>143.98487061403509</v>
      </c>
      <c r="I257" s="12">
        <v>143.93221929824563</v>
      </c>
      <c r="J257" s="12">
        <v>143.93221929824563</v>
      </c>
      <c r="K257" s="12">
        <v>140.57854385964913</v>
      </c>
      <c r="L257" s="12">
        <v>140.57414912280703</v>
      </c>
      <c r="M257" s="12">
        <v>140.61984210526319</v>
      </c>
      <c r="N257" s="58">
        <f t="shared" si="2"/>
        <v>140.13497697368422</v>
      </c>
    </row>
    <row r="258" spans="1:14" x14ac:dyDescent="0.25">
      <c r="A258" s="16" t="s">
        <v>346</v>
      </c>
      <c r="B258" s="10">
        <v>119.8220824</v>
      </c>
      <c r="C258" s="10">
        <v>120.64108989999997</v>
      </c>
      <c r="D258" s="10">
        <v>121.84795029999995</v>
      </c>
      <c r="E258" s="10">
        <v>125.58484830000002</v>
      </c>
      <c r="F258" s="10">
        <v>126.78054810000002</v>
      </c>
      <c r="G258" s="10">
        <v>129.92267390000001</v>
      </c>
      <c r="H258" s="10">
        <v>133.48699999999999</v>
      </c>
      <c r="I258" s="10">
        <v>134.43205270000001</v>
      </c>
      <c r="J258" s="10">
        <v>134.16737569999998</v>
      </c>
      <c r="K258" s="10">
        <v>132.12311099999999</v>
      </c>
      <c r="L258" s="10">
        <v>129.74320679999994</v>
      </c>
      <c r="M258" s="10">
        <v>128.38808749999998</v>
      </c>
      <c r="N258" s="58">
        <f t="shared" si="2"/>
        <v>128.07833554999999</v>
      </c>
    </row>
    <row r="259" spans="1:14" x14ac:dyDescent="0.25">
      <c r="A259" s="44" t="s">
        <v>766</v>
      </c>
      <c r="B259" s="57" t="s">
        <v>148</v>
      </c>
      <c r="C259" s="57" t="s">
        <v>160</v>
      </c>
      <c r="D259" s="57" t="s">
        <v>171</v>
      </c>
      <c r="E259" s="57" t="s">
        <v>182</v>
      </c>
      <c r="F259" s="57" t="s">
        <v>191</v>
      </c>
      <c r="G259" s="57" t="s">
        <v>202</v>
      </c>
      <c r="H259" s="57" t="s">
        <v>212</v>
      </c>
      <c r="I259" s="57" t="s">
        <v>223</v>
      </c>
      <c r="J259" s="57" t="s">
        <v>232</v>
      </c>
      <c r="K259" s="57" t="s">
        <v>239</v>
      </c>
      <c r="L259" s="57" t="s">
        <v>246</v>
      </c>
      <c r="M259" s="57" t="s">
        <v>254</v>
      </c>
      <c r="N259" s="125" t="s">
        <v>287</v>
      </c>
    </row>
    <row r="260" spans="1:14" x14ac:dyDescent="0.25">
      <c r="A260" s="2" t="s">
        <v>754</v>
      </c>
      <c r="B260" s="10">
        <v>123.76741556291388</v>
      </c>
      <c r="C260" s="10">
        <v>123.65697185430462</v>
      </c>
      <c r="D260" s="10">
        <v>125.39245695364238</v>
      </c>
      <c r="E260" s="10">
        <v>128.37536548013244</v>
      </c>
      <c r="F260" s="10">
        <v>128.85134395695368</v>
      </c>
      <c r="G260" s="102">
        <v>130.34568067052982</v>
      </c>
      <c r="H260" s="102">
        <v>136.90487375827817</v>
      </c>
      <c r="I260" s="102">
        <v>136.3179838576159</v>
      </c>
      <c r="J260" s="102">
        <v>139.3423160182119</v>
      </c>
      <c r="K260" s="102">
        <v>133.82922144039736</v>
      </c>
      <c r="L260" s="102">
        <v>133.35257553807946</v>
      </c>
      <c r="M260" s="102">
        <v>128.87756953642386</v>
      </c>
      <c r="N260" s="58">
        <f t="shared" si="2"/>
        <v>130.75114788562362</v>
      </c>
    </row>
    <row r="261" spans="1:14" x14ac:dyDescent="0.25">
      <c r="A261" s="2" t="s">
        <v>755</v>
      </c>
      <c r="B261" s="10">
        <v>91.742307692307691</v>
      </c>
      <c r="C261" s="10">
        <v>90.44201183431953</v>
      </c>
      <c r="D261" s="10">
        <v>90.867278106508891</v>
      </c>
      <c r="E261" s="10">
        <v>92.617337278106518</v>
      </c>
      <c r="F261" s="10">
        <v>91.083905325443794</v>
      </c>
      <c r="G261" s="102">
        <v>91.067337278106521</v>
      </c>
      <c r="H261" s="102">
        <v>92.283846153846156</v>
      </c>
      <c r="I261" s="102">
        <v>91.343550295857995</v>
      </c>
      <c r="J261" s="102">
        <v>90.516745562130183</v>
      </c>
      <c r="K261" s="102">
        <v>91.179053254437875</v>
      </c>
      <c r="L261" s="102">
        <v>89.76786982248521</v>
      </c>
      <c r="M261" s="102">
        <v>91.310887573964507</v>
      </c>
      <c r="N261" s="58">
        <f t="shared" si="2"/>
        <v>91.185177514792898</v>
      </c>
    </row>
    <row r="262" spans="1:14" x14ac:dyDescent="0.25">
      <c r="A262" s="2" t="s">
        <v>756</v>
      </c>
      <c r="B262" s="10">
        <v>110.91744423440453</v>
      </c>
      <c r="C262" s="10">
        <v>110.97726275992439</v>
      </c>
      <c r="D262" s="10">
        <v>110.95877882797733</v>
      </c>
      <c r="E262" s="10">
        <v>111.05792438563329</v>
      </c>
      <c r="F262" s="10">
        <v>114.28088279773156</v>
      </c>
      <c r="G262" s="102">
        <v>114.74331947069943</v>
      </c>
      <c r="H262" s="102">
        <v>114.69929489603022</v>
      </c>
      <c r="I262" s="102">
        <v>114.69929489603022</v>
      </c>
      <c r="J262" s="102">
        <v>114.69929489603022</v>
      </c>
      <c r="K262" s="102">
        <v>114.69929489603022</v>
      </c>
      <c r="L262" s="102">
        <v>114.69929489603022</v>
      </c>
      <c r="M262" s="102">
        <v>114.9215047258979</v>
      </c>
      <c r="N262" s="58">
        <f t="shared" si="2"/>
        <v>113.44613264020164</v>
      </c>
    </row>
    <row r="263" spans="1:14" x14ac:dyDescent="0.25">
      <c r="A263" s="2" t="s">
        <v>757</v>
      </c>
      <c r="B263" s="10">
        <v>123.72330453378954</v>
      </c>
      <c r="C263" s="10">
        <v>124.46768520102651</v>
      </c>
      <c r="D263" s="10">
        <v>127.13028828058167</v>
      </c>
      <c r="E263" s="10">
        <v>124.70506757912744</v>
      </c>
      <c r="F263" s="10">
        <v>122.485372968349</v>
      </c>
      <c r="G263" s="102">
        <v>122.02559623609922</v>
      </c>
      <c r="H263" s="102">
        <v>123.40981864841743</v>
      </c>
      <c r="I263" s="102">
        <v>123.63956372968349</v>
      </c>
      <c r="J263" s="102">
        <v>124.82974679213001</v>
      </c>
      <c r="K263" s="102">
        <v>124.32823096663815</v>
      </c>
      <c r="L263" s="102">
        <v>124.38792985457656</v>
      </c>
      <c r="M263" s="102">
        <v>124.71500940975191</v>
      </c>
      <c r="N263" s="58">
        <f t="shared" si="2"/>
        <v>124.15396785001424</v>
      </c>
    </row>
    <row r="264" spans="1:14" x14ac:dyDescent="0.25">
      <c r="A264" s="2" t="s">
        <v>758</v>
      </c>
      <c r="B264" s="10">
        <v>135.36114245014247</v>
      </c>
      <c r="C264" s="10">
        <v>135.24017948717949</v>
      </c>
      <c r="D264" s="10">
        <v>135.30651282051284</v>
      </c>
      <c r="E264" s="10">
        <v>135.49766239316241</v>
      </c>
      <c r="F264" s="10">
        <v>135.5045911680912</v>
      </c>
      <c r="G264" s="102">
        <v>135.21705840455843</v>
      </c>
      <c r="H264" s="102">
        <v>135.89233190883192</v>
      </c>
      <c r="I264" s="102">
        <v>137.5546396011396</v>
      </c>
      <c r="J264" s="102">
        <v>139.12837321937323</v>
      </c>
      <c r="K264" s="102">
        <v>139.12837321937323</v>
      </c>
      <c r="L264" s="102">
        <v>139.12837321937323</v>
      </c>
      <c r="M264" s="102">
        <v>139.881056980057</v>
      </c>
      <c r="N264" s="58">
        <f t="shared" si="2"/>
        <v>136.90335790598294</v>
      </c>
    </row>
    <row r="265" spans="1:14" x14ac:dyDescent="0.25">
      <c r="A265" s="2" t="s">
        <v>648</v>
      </c>
      <c r="B265" s="10">
        <v>141.66598529411763</v>
      </c>
      <c r="C265" s="10">
        <v>138.44927941176471</v>
      </c>
      <c r="D265" s="10">
        <v>137.98291176470585</v>
      </c>
      <c r="E265" s="10">
        <v>140.5838921568627</v>
      </c>
      <c r="F265" s="10">
        <v>140.41825490196075</v>
      </c>
      <c r="G265" s="102">
        <v>137.99161274509802</v>
      </c>
      <c r="H265" s="102">
        <v>137.26362254901957</v>
      </c>
      <c r="I265" s="102">
        <v>136.42661274509803</v>
      </c>
      <c r="J265" s="102">
        <v>136.21528921568625</v>
      </c>
      <c r="K265" s="102">
        <v>137.05849999999998</v>
      </c>
      <c r="L265" s="102">
        <v>136.92335784313724</v>
      </c>
      <c r="M265" s="102">
        <v>137.69059803921567</v>
      </c>
      <c r="N265" s="58">
        <f t="shared" si="2"/>
        <v>138.22249305555553</v>
      </c>
    </row>
    <row r="266" spans="1:14" x14ac:dyDescent="0.25">
      <c r="A266" s="2" t="s">
        <v>747</v>
      </c>
      <c r="B266" s="10">
        <v>154.82512557286893</v>
      </c>
      <c r="C266" s="10">
        <v>154.06256278643446</v>
      </c>
      <c r="D266" s="10">
        <v>154.06099450045829</v>
      </c>
      <c r="E266" s="10">
        <v>154.07273052245645</v>
      </c>
      <c r="F266" s="10">
        <v>154.06590284142985</v>
      </c>
      <c r="G266" s="102">
        <v>154.05654995417049</v>
      </c>
      <c r="H266" s="102">
        <v>154.05654995417049</v>
      </c>
      <c r="I266" s="102">
        <v>154.05654995417049</v>
      </c>
      <c r="J266" s="102">
        <v>154.05654995417049</v>
      </c>
      <c r="K266" s="102">
        <v>154.05654995417049</v>
      </c>
      <c r="L266" s="102">
        <v>154.06147112740607</v>
      </c>
      <c r="M266" s="102">
        <v>154.93896700274976</v>
      </c>
      <c r="N266" s="58">
        <f t="shared" si="2"/>
        <v>154.19754201038805</v>
      </c>
    </row>
    <row r="267" spans="1:14" x14ac:dyDescent="0.25">
      <c r="A267" s="2" t="s">
        <v>759</v>
      </c>
      <c r="B267" s="10">
        <v>56.813082474226803</v>
      </c>
      <c r="C267" s="10">
        <v>56.813082474226803</v>
      </c>
      <c r="D267" s="10">
        <v>56.813082474226803</v>
      </c>
      <c r="E267" s="10">
        <v>56.813082474226803</v>
      </c>
      <c r="F267" s="10">
        <v>56.813082474226803</v>
      </c>
      <c r="G267" s="102">
        <v>56.813082474226803</v>
      </c>
      <c r="H267" s="102">
        <v>56.813082474226803</v>
      </c>
      <c r="I267" s="102">
        <v>56.813082474226803</v>
      </c>
      <c r="J267" s="102">
        <v>56.813082474226803</v>
      </c>
      <c r="K267" s="102">
        <v>56.813082474226803</v>
      </c>
      <c r="L267" s="102">
        <v>56.813082474226803</v>
      </c>
      <c r="M267" s="102">
        <v>56.813082474226803</v>
      </c>
      <c r="N267" s="58">
        <f t="shared" si="2"/>
        <v>56.813082474226803</v>
      </c>
    </row>
    <row r="268" spans="1:14" x14ac:dyDescent="0.25">
      <c r="A268" s="2" t="s">
        <v>760</v>
      </c>
      <c r="B268" s="10">
        <v>99.550536817102156</v>
      </c>
      <c r="C268" s="10">
        <v>99.550536817102156</v>
      </c>
      <c r="D268" s="10">
        <v>99.681807600950137</v>
      </c>
      <c r="E268" s="10">
        <v>99.725786223277922</v>
      </c>
      <c r="F268" s="10">
        <v>99.722793349168654</v>
      </c>
      <c r="G268" s="102">
        <v>99.578299287410942</v>
      </c>
      <c r="H268" s="102">
        <v>99.625864608076014</v>
      </c>
      <c r="I268" s="102">
        <v>99.619878859857494</v>
      </c>
      <c r="J268" s="102">
        <v>99.619878859857494</v>
      </c>
      <c r="K268" s="102">
        <v>99.619878859857494</v>
      </c>
      <c r="L268" s="102">
        <v>99.800890736342055</v>
      </c>
      <c r="M268" s="102">
        <v>99.739565320665093</v>
      </c>
      <c r="N268" s="58">
        <f t="shared" si="2"/>
        <v>99.65297644497231</v>
      </c>
    </row>
    <row r="269" spans="1:14" x14ac:dyDescent="0.25">
      <c r="A269" s="2" t="s">
        <v>655</v>
      </c>
      <c r="B269" s="10">
        <v>192.87100000000001</v>
      </c>
      <c r="C269" s="10">
        <v>192.87100000000001</v>
      </c>
      <c r="D269" s="10">
        <v>192.87100000000001</v>
      </c>
      <c r="E269" s="10">
        <v>192.87100000000001</v>
      </c>
      <c r="F269" s="10">
        <v>192.87100000000001</v>
      </c>
      <c r="G269" s="102">
        <v>192.87100000000001</v>
      </c>
      <c r="H269" s="102">
        <v>192.87100000000001</v>
      </c>
      <c r="I269" s="102">
        <v>192.87100000000001</v>
      </c>
      <c r="J269" s="102">
        <v>190.62799999999999</v>
      </c>
      <c r="K269" s="102">
        <v>192.87100000000001</v>
      </c>
      <c r="L269" s="102">
        <v>198.68700000000001</v>
      </c>
      <c r="M269" s="102">
        <v>198.68700000000001</v>
      </c>
      <c r="N269" s="58">
        <f t="shared" ref="N269:N332" si="3">AVERAGE(B269:M269)</f>
        <v>193.65341666666669</v>
      </c>
    </row>
    <row r="270" spans="1:14" x14ac:dyDescent="0.25">
      <c r="A270" s="2" t="s">
        <v>761</v>
      </c>
      <c r="B270" s="10">
        <v>136.58274499999999</v>
      </c>
      <c r="C270" s="10">
        <v>136.58274499999999</v>
      </c>
      <c r="D270" s="10">
        <v>139.52098000000001</v>
      </c>
      <c r="E270" s="10">
        <v>140.70204499999997</v>
      </c>
      <c r="F270" s="10">
        <v>143.64027999999999</v>
      </c>
      <c r="G270" s="102">
        <v>143.64027999999999</v>
      </c>
      <c r="H270" s="102">
        <v>143.64027999999999</v>
      </c>
      <c r="I270" s="102">
        <v>143.770625</v>
      </c>
      <c r="J270" s="102">
        <v>143.770625</v>
      </c>
      <c r="K270" s="102">
        <v>143.770625</v>
      </c>
      <c r="L270" s="102">
        <v>143.770625</v>
      </c>
      <c r="M270" s="102">
        <v>143.770625</v>
      </c>
      <c r="N270" s="58">
        <f t="shared" si="3"/>
        <v>141.93020666666669</v>
      </c>
    </row>
    <row r="271" spans="1:14" x14ac:dyDescent="0.25">
      <c r="A271" s="2" t="s">
        <v>762</v>
      </c>
      <c r="B271" s="10">
        <v>136.93121271929826</v>
      </c>
      <c r="C271" s="10">
        <v>137.02592763157895</v>
      </c>
      <c r="D271" s="10">
        <v>136.90255921052631</v>
      </c>
      <c r="E271" s="10">
        <v>136.90255921052631</v>
      </c>
      <c r="F271" s="10">
        <v>137.17302192982456</v>
      </c>
      <c r="G271" s="102">
        <v>137.17302192982456</v>
      </c>
      <c r="H271" s="102">
        <v>138.50525219298243</v>
      </c>
      <c r="I271" s="102">
        <v>138.87067324561403</v>
      </c>
      <c r="J271" s="102">
        <v>138.87067324561403</v>
      </c>
      <c r="K271" s="102">
        <v>138.50230263157894</v>
      </c>
      <c r="L271" s="102">
        <v>138.53718421052631</v>
      </c>
      <c r="M271" s="102">
        <v>138.53718421052631</v>
      </c>
      <c r="N271" s="58">
        <f t="shared" si="3"/>
        <v>137.82763103070172</v>
      </c>
    </row>
    <row r="272" spans="1:14" x14ac:dyDescent="0.25">
      <c r="A272" s="16" t="s">
        <v>346</v>
      </c>
      <c r="B272" s="12">
        <v>127.19461249999995</v>
      </c>
      <c r="C272" s="10">
        <v>127.0564646</v>
      </c>
      <c r="D272" s="10">
        <v>128.26615569999998</v>
      </c>
      <c r="E272" s="10">
        <v>129.55204149999997</v>
      </c>
      <c r="F272" s="10">
        <v>129.73446580000004</v>
      </c>
      <c r="G272" s="103">
        <v>130.35017239999999</v>
      </c>
      <c r="H272" s="103">
        <v>133.79492560000003</v>
      </c>
      <c r="I272" s="103">
        <v>133.64094370000001</v>
      </c>
      <c r="J272" s="103">
        <v>135.30446649999999</v>
      </c>
      <c r="K272" s="103">
        <v>132.62266780000002</v>
      </c>
      <c r="L272" s="103">
        <v>132.45808150000002</v>
      </c>
      <c r="M272" s="103">
        <v>130.53299999999999</v>
      </c>
      <c r="N272" s="58">
        <f t="shared" si="3"/>
        <v>130.87566646666667</v>
      </c>
    </row>
    <row r="273" spans="1:14" x14ac:dyDescent="0.25">
      <c r="A273" s="44" t="s">
        <v>1426</v>
      </c>
      <c r="B273" s="57" t="s">
        <v>148</v>
      </c>
      <c r="C273" s="57" t="s">
        <v>160</v>
      </c>
      <c r="D273" s="57" t="s">
        <v>171</v>
      </c>
      <c r="E273" s="57" t="s">
        <v>182</v>
      </c>
      <c r="F273" s="57" t="s">
        <v>191</v>
      </c>
      <c r="G273" s="57" t="s">
        <v>202</v>
      </c>
      <c r="H273" s="57" t="s">
        <v>212</v>
      </c>
      <c r="I273" s="57" t="s">
        <v>223</v>
      </c>
      <c r="J273" s="57" t="s">
        <v>232</v>
      </c>
      <c r="K273" s="57" t="s">
        <v>239</v>
      </c>
      <c r="L273" s="57" t="s">
        <v>246</v>
      </c>
      <c r="M273" s="57" t="s">
        <v>254</v>
      </c>
      <c r="N273" s="125" t="s">
        <v>287</v>
      </c>
    </row>
    <row r="274" spans="1:14" x14ac:dyDescent="0.25">
      <c r="A274" s="2" t="s">
        <v>754</v>
      </c>
      <c r="B274" s="102">
        <v>103.799411437308</v>
      </c>
      <c r="C274" s="102">
        <v>104.26404744409136</v>
      </c>
      <c r="D274" s="102">
        <v>103.94647631632644</v>
      </c>
      <c r="E274" s="102">
        <v>102.98808916194193</v>
      </c>
      <c r="F274" s="102">
        <v>105.53369263826923</v>
      </c>
      <c r="G274" s="102">
        <v>108.24899261055307</v>
      </c>
      <c r="H274" s="102">
        <v>110.32684468118438</v>
      </c>
      <c r="I274" s="102">
        <v>112.36067762155295</v>
      </c>
      <c r="J274" s="102">
        <v>111.08040625085907</v>
      </c>
      <c r="K274" s="102">
        <v>108.89227466583208</v>
      </c>
      <c r="L274" s="102">
        <v>107.92796652970256</v>
      </c>
      <c r="M274" s="102">
        <v>107.77922892705307</v>
      </c>
      <c r="N274" s="58">
        <f t="shared" si="3"/>
        <v>107.26234235705618</v>
      </c>
    </row>
    <row r="275" spans="1:14" x14ac:dyDescent="0.25">
      <c r="A275" s="2" t="s">
        <v>755</v>
      </c>
      <c r="B275" s="102">
        <v>101.45420760139302</v>
      </c>
      <c r="C275" s="102">
        <v>101.70350920637306</v>
      </c>
      <c r="D275" s="102">
        <v>103.15007060367908</v>
      </c>
      <c r="E275" s="102">
        <v>106.57588091879491</v>
      </c>
      <c r="F275" s="102">
        <v>106.53825271366671</v>
      </c>
      <c r="G275" s="102">
        <v>106.56335527776928</v>
      </c>
      <c r="H275" s="102">
        <v>110.15644450562492</v>
      </c>
      <c r="I275" s="102">
        <v>110.87229259509995</v>
      </c>
      <c r="J275" s="102">
        <v>111.24480092954431</v>
      </c>
      <c r="K275" s="102">
        <v>112.05846597483735</v>
      </c>
      <c r="L275" s="102">
        <v>110.03165762619427</v>
      </c>
      <c r="M275" s="102">
        <v>110.01301660055324</v>
      </c>
      <c r="N275" s="58">
        <f t="shared" si="3"/>
        <v>107.53016287946086</v>
      </c>
    </row>
    <row r="276" spans="1:14" x14ac:dyDescent="0.25">
      <c r="A276" s="2" t="s">
        <v>756</v>
      </c>
      <c r="B276" s="102">
        <v>101.69783890671269</v>
      </c>
      <c r="C276" s="102">
        <v>102.0894258023099</v>
      </c>
      <c r="D276" s="102">
        <v>102.12399284565743</v>
      </c>
      <c r="E276" s="102">
        <v>102.2804708413496</v>
      </c>
      <c r="F276" s="102">
        <v>102.53486180274113</v>
      </c>
      <c r="G276" s="102">
        <v>102.6377924950241</v>
      </c>
      <c r="H276" s="102">
        <v>102.44120128866815</v>
      </c>
      <c r="I276" s="102">
        <v>102.66437735859263</v>
      </c>
      <c r="J276" s="102">
        <v>102.66637210368434</v>
      </c>
      <c r="K276" s="102">
        <v>102.86958926468242</v>
      </c>
      <c r="L276" s="102">
        <v>102.74704590506251</v>
      </c>
      <c r="M276" s="102">
        <v>102.90353370573443</v>
      </c>
      <c r="N276" s="58">
        <f t="shared" si="3"/>
        <v>102.47137519335162</v>
      </c>
    </row>
    <row r="277" spans="1:14" x14ac:dyDescent="0.25">
      <c r="A277" s="2" t="s">
        <v>757</v>
      </c>
      <c r="B277" s="102">
        <v>97.625408346971753</v>
      </c>
      <c r="C277" s="102">
        <v>98.696873213319009</v>
      </c>
      <c r="D277" s="102">
        <v>101.59957099315896</v>
      </c>
      <c r="E277" s="102">
        <v>96.584041812733815</v>
      </c>
      <c r="F277" s="102">
        <v>97.098646989470907</v>
      </c>
      <c r="G277" s="102">
        <v>98.851427029568015</v>
      </c>
      <c r="H277" s="102">
        <v>99.872506416291003</v>
      </c>
      <c r="I277" s="102">
        <v>99.499756968297632</v>
      </c>
      <c r="J277" s="102">
        <v>100.40272918434125</v>
      </c>
      <c r="K277" s="102">
        <v>99.503529043353325</v>
      </c>
      <c r="L277" s="102">
        <v>97.422837794718035</v>
      </c>
      <c r="M277" s="102">
        <v>97.63351047688343</v>
      </c>
      <c r="N277" s="58">
        <f t="shared" si="3"/>
        <v>98.732569855758939</v>
      </c>
    </row>
    <row r="278" spans="1:14" x14ac:dyDescent="0.25">
      <c r="A278" s="2" t="s">
        <v>758</v>
      </c>
      <c r="B278" s="102">
        <v>103.60406035034657</v>
      </c>
      <c r="C278" s="102">
        <v>103.6068904699888</v>
      </c>
      <c r="D278" s="102">
        <v>103.72644281505619</v>
      </c>
      <c r="E278" s="102">
        <v>104.2182423984727</v>
      </c>
      <c r="F278" s="102">
        <v>103.82192649649231</v>
      </c>
      <c r="G278" s="102">
        <v>103.8770368249056</v>
      </c>
      <c r="H278" s="102">
        <v>103.94231207110276</v>
      </c>
      <c r="I278" s="102">
        <v>103.8540220932888</v>
      </c>
      <c r="J278" s="102">
        <v>103.87840600497388</v>
      </c>
      <c r="K278" s="102">
        <v>103.88047137230434</v>
      </c>
      <c r="L278" s="102">
        <v>103.97394849706068</v>
      </c>
      <c r="M278" s="102">
        <v>103.86641446339191</v>
      </c>
      <c r="N278" s="58">
        <f t="shared" si="3"/>
        <v>103.85418115478205</v>
      </c>
    </row>
    <row r="279" spans="1:14" x14ac:dyDescent="0.25">
      <c r="A279" s="2" t="s">
        <v>648</v>
      </c>
      <c r="B279" s="102">
        <v>99.503753743141075</v>
      </c>
      <c r="C279" s="102">
        <v>99.794293182991026</v>
      </c>
      <c r="D279" s="102">
        <v>99.735737060823112</v>
      </c>
      <c r="E279" s="102">
        <v>99.688228730866143</v>
      </c>
      <c r="F279" s="102">
        <v>99.358152601646481</v>
      </c>
      <c r="G279" s="102">
        <v>100.04913076339373</v>
      </c>
      <c r="H279" s="102">
        <v>99.762815082867888</v>
      </c>
      <c r="I279" s="102">
        <v>99.417646739735773</v>
      </c>
      <c r="J279" s="102">
        <v>99.378797316971017</v>
      </c>
      <c r="K279" s="102">
        <v>99.957228319687559</v>
      </c>
      <c r="L279" s="102">
        <v>100.40579263686949</v>
      </c>
      <c r="M279" s="102">
        <v>100.30276410037722</v>
      </c>
      <c r="N279" s="58">
        <f t="shared" si="3"/>
        <v>99.779528356614222</v>
      </c>
    </row>
    <row r="280" spans="1:14" x14ac:dyDescent="0.25">
      <c r="A280" s="2" t="s">
        <v>747</v>
      </c>
      <c r="B280" s="102">
        <v>99.655946010452354</v>
      </c>
      <c r="C280" s="102">
        <v>100.00017412636608</v>
      </c>
      <c r="D280" s="102">
        <v>100.28762448776767</v>
      </c>
      <c r="E280" s="102">
        <v>102.01056471229641</v>
      </c>
      <c r="F280" s="102">
        <v>102.24850824468685</v>
      </c>
      <c r="G280" s="102">
        <v>102.84727827602694</v>
      </c>
      <c r="H280" s="102">
        <v>103.18691375213534</v>
      </c>
      <c r="I280" s="102">
        <v>103.18872715544991</v>
      </c>
      <c r="J280" s="102">
        <v>103.35194208816971</v>
      </c>
      <c r="K280" s="102">
        <v>103.29897951714575</v>
      </c>
      <c r="L280" s="102">
        <v>104.05861798422293</v>
      </c>
      <c r="M280" s="102">
        <v>104.02869805092902</v>
      </c>
      <c r="N280" s="58">
        <f t="shared" si="3"/>
        <v>102.34699786713742</v>
      </c>
    </row>
    <row r="281" spans="1:14" x14ac:dyDescent="0.25">
      <c r="A281" s="2" t="s">
        <v>759</v>
      </c>
      <c r="B281" s="102">
        <v>99.391187412559489</v>
      </c>
      <c r="C281" s="102">
        <v>99.859696108343002</v>
      </c>
      <c r="D281" s="102">
        <v>97.295543956397566</v>
      </c>
      <c r="E281" s="102">
        <v>84.218240428420302</v>
      </c>
      <c r="F281" s="102">
        <v>93.660781413143837</v>
      </c>
      <c r="G281" s="102">
        <v>92.048125060801979</v>
      </c>
      <c r="H281" s="102">
        <v>91.898413202211202</v>
      </c>
      <c r="I281" s="102">
        <v>97.308555797571643</v>
      </c>
      <c r="J281" s="102">
        <v>91.667622571043779</v>
      </c>
      <c r="K281" s="102">
        <v>94.39157248014709</v>
      </c>
      <c r="L281" s="102">
        <v>93.552788476913747</v>
      </c>
      <c r="M281" s="102">
        <v>90.701092539010773</v>
      </c>
      <c r="N281" s="58">
        <f t="shared" si="3"/>
        <v>93.832801620547045</v>
      </c>
    </row>
    <row r="282" spans="1:14" x14ac:dyDescent="0.25">
      <c r="A282" s="2" t="s">
        <v>760</v>
      </c>
      <c r="B282" s="102">
        <v>98.482305748260444</v>
      </c>
      <c r="C282" s="102">
        <v>98.562578740403353</v>
      </c>
      <c r="D282" s="102">
        <v>98.292119491473713</v>
      </c>
      <c r="E282" s="102">
        <v>98.1527064109805</v>
      </c>
      <c r="F282" s="102">
        <v>98.789668717272633</v>
      </c>
      <c r="G282" s="102">
        <v>98.637666873913105</v>
      </c>
      <c r="H282" s="102">
        <v>97.592849979318117</v>
      </c>
      <c r="I282" s="102">
        <v>97.460389258121566</v>
      </c>
      <c r="J282" s="102">
        <v>97.416696907970788</v>
      </c>
      <c r="K282" s="102">
        <v>97.513617477437577</v>
      </c>
      <c r="L282" s="102">
        <v>97.668262530105508</v>
      </c>
      <c r="M282" s="102">
        <v>98.136148676287135</v>
      </c>
      <c r="N282" s="58">
        <f t="shared" si="3"/>
        <v>98.058750900962039</v>
      </c>
    </row>
    <row r="283" spans="1:14" x14ac:dyDescent="0.25">
      <c r="A283" s="2" t="s">
        <v>655</v>
      </c>
      <c r="B283" s="102">
        <v>105.34694616562084</v>
      </c>
      <c r="C283" s="102">
        <v>105.34694616562084</v>
      </c>
      <c r="D283" s="102">
        <v>105.34694616562084</v>
      </c>
      <c r="E283" s="102">
        <v>105.34694616562084</v>
      </c>
      <c r="F283" s="102">
        <v>105.34694616562084</v>
      </c>
      <c r="G283" s="102">
        <v>104.98698668512453</v>
      </c>
      <c r="H283" s="102">
        <v>104.98698668512453</v>
      </c>
      <c r="I283" s="102">
        <v>104.98698668512453</v>
      </c>
      <c r="J283" s="102">
        <v>105.37987265762665</v>
      </c>
      <c r="K283" s="102">
        <v>105.37987265762665</v>
      </c>
      <c r="L283" s="102">
        <v>105.55743833758468</v>
      </c>
      <c r="M283" s="102">
        <v>105.55743833758468</v>
      </c>
      <c r="N283" s="58">
        <f t="shared" si="3"/>
        <v>105.29752607282502</v>
      </c>
    </row>
    <row r="284" spans="1:14" x14ac:dyDescent="0.25">
      <c r="A284" s="2" t="s">
        <v>761</v>
      </c>
      <c r="B284" s="102">
        <v>97.1801362166362</v>
      </c>
      <c r="C284" s="102">
        <v>96.917170083780661</v>
      </c>
      <c r="D284" s="102">
        <v>97.399628839625606</v>
      </c>
      <c r="E284" s="102">
        <v>97.1795175165214</v>
      </c>
      <c r="F284" s="102">
        <v>99.107483564747056</v>
      </c>
      <c r="G284" s="102">
        <v>99.201329048905038</v>
      </c>
      <c r="H284" s="102">
        <v>102.06057028473488</v>
      </c>
      <c r="I284" s="102">
        <v>102.9331593382914</v>
      </c>
      <c r="J284" s="102">
        <v>102.67570208342765</v>
      </c>
      <c r="K284" s="102">
        <v>104.151355117664</v>
      </c>
      <c r="L284" s="102">
        <v>104.151355117664</v>
      </c>
      <c r="M284" s="102">
        <v>104.151355117664</v>
      </c>
      <c r="N284" s="58">
        <f t="shared" si="3"/>
        <v>100.59239686080515</v>
      </c>
    </row>
    <row r="285" spans="1:14" x14ac:dyDescent="0.25">
      <c r="A285" s="2" t="s">
        <v>762</v>
      </c>
      <c r="B285" s="102">
        <v>99.235842730962261</v>
      </c>
      <c r="C285" s="102">
        <v>99.733402371520398</v>
      </c>
      <c r="D285" s="102">
        <v>100.44521246201606</v>
      </c>
      <c r="E285" s="102">
        <v>98.287266100603702</v>
      </c>
      <c r="F285" s="102">
        <v>98.098970354103983</v>
      </c>
      <c r="G285" s="102">
        <v>97.984895505892339</v>
      </c>
      <c r="H285" s="102">
        <v>98.171134090221443</v>
      </c>
      <c r="I285" s="102">
        <v>98.351261379730275</v>
      </c>
      <c r="J285" s="102">
        <v>98.631044148322431</v>
      </c>
      <c r="K285" s="102">
        <v>98.666744668758113</v>
      </c>
      <c r="L285" s="102">
        <v>98.669568243389463</v>
      </c>
      <c r="M285" s="102">
        <v>98.577838730266834</v>
      </c>
      <c r="N285" s="58">
        <f t="shared" si="3"/>
        <v>98.737765065482293</v>
      </c>
    </row>
    <row r="286" spans="1:14" x14ac:dyDescent="0.25">
      <c r="A286" s="16" t="s">
        <v>346</v>
      </c>
      <c r="B286" s="103">
        <v>101.68014263261388</v>
      </c>
      <c r="C286" s="103">
        <v>102.136758208404</v>
      </c>
      <c r="D286" s="103">
        <v>102.26210021917545</v>
      </c>
      <c r="E286" s="103">
        <v>100.77070662097559</v>
      </c>
      <c r="F286" s="103">
        <v>102.55671267236978</v>
      </c>
      <c r="G286" s="103">
        <v>103.98912446331337</v>
      </c>
      <c r="H286" s="103">
        <v>105.14032961577034</v>
      </c>
      <c r="I286" s="103">
        <v>106.34872675406564</v>
      </c>
      <c r="J286" s="103">
        <v>105.60277787431819</v>
      </c>
      <c r="K286" s="103">
        <v>104.72608760872109</v>
      </c>
      <c r="L286" s="103">
        <v>104.10018227284483</v>
      </c>
      <c r="M286" s="103">
        <v>103.91339148540516</v>
      </c>
      <c r="N286" s="58">
        <f t="shared" si="3"/>
        <v>103.60225336899812</v>
      </c>
    </row>
    <row r="287" spans="1:14" x14ac:dyDescent="0.25">
      <c r="A287" s="126" t="s">
        <v>1427</v>
      </c>
      <c r="B287" s="57" t="s">
        <v>148</v>
      </c>
      <c r="C287" s="57" t="s">
        <v>160</v>
      </c>
      <c r="D287" s="57" t="s">
        <v>171</v>
      </c>
      <c r="E287" s="57" t="s">
        <v>182</v>
      </c>
      <c r="F287" s="57" t="s">
        <v>191</v>
      </c>
      <c r="G287" s="57" t="s">
        <v>202</v>
      </c>
      <c r="H287" s="57" t="s">
        <v>212</v>
      </c>
      <c r="I287" s="57" t="s">
        <v>223</v>
      </c>
      <c r="J287" s="57" t="s">
        <v>232</v>
      </c>
      <c r="K287" s="57" t="s">
        <v>239</v>
      </c>
      <c r="L287" s="57" t="s">
        <v>246</v>
      </c>
      <c r="M287" s="57" t="s">
        <v>254</v>
      </c>
      <c r="N287" s="125" t="s">
        <v>287</v>
      </c>
    </row>
    <row r="288" spans="1:14" x14ac:dyDescent="0.25">
      <c r="A288" s="2" t="s">
        <v>754</v>
      </c>
      <c r="B288" s="102">
        <v>109.6743753670379</v>
      </c>
      <c r="C288" s="102">
        <v>106.91053580773978</v>
      </c>
      <c r="D288" s="102">
        <v>106.0954638031622</v>
      </c>
      <c r="E288" s="114">
        <v>106.50695294962921</v>
      </c>
      <c r="F288" s="115">
        <v>108.56978221738967</v>
      </c>
      <c r="G288" s="115">
        <v>113.09253057887149</v>
      </c>
      <c r="H288" s="115">
        <v>115.13315287006797</v>
      </c>
      <c r="I288" s="115">
        <v>116.22063929419973</v>
      </c>
      <c r="J288" s="115">
        <v>117.75435622871893</v>
      </c>
      <c r="K288" s="115">
        <v>116.71803812847811</v>
      </c>
      <c r="L288" s="115">
        <v>117.4109375274802</v>
      </c>
      <c r="M288" s="115">
        <v>118.88923024326557</v>
      </c>
      <c r="N288" s="58">
        <f t="shared" si="3"/>
        <v>112.74799958467004</v>
      </c>
    </row>
    <row r="289" spans="1:14" x14ac:dyDescent="0.25">
      <c r="A289" s="2" t="s">
        <v>755</v>
      </c>
      <c r="B289" s="102">
        <v>103.84522916760289</v>
      </c>
      <c r="C289" s="102">
        <v>107.3943042274195</v>
      </c>
      <c r="D289" s="102">
        <v>107.00507345818872</v>
      </c>
      <c r="E289" s="114">
        <v>111.08760514723254</v>
      </c>
      <c r="F289" s="115">
        <v>106.95048869770767</v>
      </c>
      <c r="G289" s="115">
        <v>106.83216818488717</v>
      </c>
      <c r="H289" s="115">
        <v>106.95432203104102</v>
      </c>
      <c r="I289" s="115">
        <v>106.94915377256919</v>
      </c>
      <c r="J289" s="115">
        <v>107.04439736231278</v>
      </c>
      <c r="K289" s="115">
        <v>107.0073460802615</v>
      </c>
      <c r="L289" s="115">
        <v>107.03998710590254</v>
      </c>
      <c r="M289" s="115">
        <v>107.03249992641534</v>
      </c>
      <c r="N289" s="58">
        <f t="shared" si="3"/>
        <v>107.09521459679507</v>
      </c>
    </row>
    <row r="290" spans="1:14" x14ac:dyDescent="0.25">
      <c r="A290" s="2" t="s">
        <v>756</v>
      </c>
      <c r="B290" s="102">
        <v>101.38400282875685</v>
      </c>
      <c r="C290" s="102">
        <v>101.29985946765832</v>
      </c>
      <c r="D290" s="102">
        <v>102.23889347845743</v>
      </c>
      <c r="E290" s="114">
        <v>103.04822069974273</v>
      </c>
      <c r="F290" s="115">
        <v>102.63027878722494</v>
      </c>
      <c r="G290" s="115">
        <v>102.39549392129577</v>
      </c>
      <c r="H290" s="115">
        <v>102.44424288290507</v>
      </c>
      <c r="I290" s="115">
        <v>102.6394574812968</v>
      </c>
      <c r="J290" s="115">
        <v>102.86012839935586</v>
      </c>
      <c r="K290" s="115">
        <v>102.86500902011716</v>
      </c>
      <c r="L290" s="115">
        <v>103.28455540145598</v>
      </c>
      <c r="M290" s="115">
        <v>103.29334483507623</v>
      </c>
      <c r="N290" s="58">
        <f t="shared" si="3"/>
        <v>102.53195726694524</v>
      </c>
    </row>
    <row r="291" spans="1:14" x14ac:dyDescent="0.25">
      <c r="A291" s="2" t="s">
        <v>757</v>
      </c>
      <c r="B291" s="102">
        <v>100.67216813507218</v>
      </c>
      <c r="C291" s="102">
        <v>102.29163927288558</v>
      </c>
      <c r="D291" s="102">
        <v>101.191550320831</v>
      </c>
      <c r="E291" s="114">
        <v>105.21442454029538</v>
      </c>
      <c r="F291" s="115">
        <v>99.744731451611145</v>
      </c>
      <c r="G291" s="115">
        <v>99.931051529663932</v>
      </c>
      <c r="H291" s="115">
        <v>100.75553056588225</v>
      </c>
      <c r="I291" s="115">
        <v>103.20009920767598</v>
      </c>
      <c r="J291" s="115">
        <v>103.95250831986448</v>
      </c>
      <c r="K291" s="115">
        <v>102.58207106766109</v>
      </c>
      <c r="L291" s="115">
        <v>100.26376615373366</v>
      </c>
      <c r="M291" s="115">
        <v>100.00497215869069</v>
      </c>
      <c r="N291" s="58">
        <f t="shared" si="3"/>
        <v>101.65037606032229</v>
      </c>
    </row>
    <row r="292" spans="1:14" x14ac:dyDescent="0.25">
      <c r="A292" s="2" t="s">
        <v>758</v>
      </c>
      <c r="B292" s="102">
        <v>104.84662308948737</v>
      </c>
      <c r="C292" s="102">
        <v>105.43726271382982</v>
      </c>
      <c r="D292" s="102">
        <v>105.43996539347026</v>
      </c>
      <c r="E292" s="114">
        <v>106.15753578548777</v>
      </c>
      <c r="F292" s="115">
        <v>106.15835338818763</v>
      </c>
      <c r="G292" s="115">
        <v>106.82049315041007</v>
      </c>
      <c r="H292" s="115">
        <v>106.76571590705234</v>
      </c>
      <c r="I292" s="115">
        <v>106.53357549308021</v>
      </c>
      <c r="J292" s="115">
        <v>106.38792501430194</v>
      </c>
      <c r="K292" s="115">
        <v>107.5220576131847</v>
      </c>
      <c r="L292" s="115">
        <v>108.81825417882553</v>
      </c>
      <c r="M292" s="115">
        <v>108.81829251877014</v>
      </c>
      <c r="N292" s="58">
        <f t="shared" si="3"/>
        <v>106.64217118717397</v>
      </c>
    </row>
    <row r="293" spans="1:14" x14ac:dyDescent="0.25">
      <c r="A293" s="2" t="s">
        <v>648</v>
      </c>
      <c r="B293" s="102">
        <v>100.63462736714432</v>
      </c>
      <c r="C293" s="102">
        <v>101.22715824133324</v>
      </c>
      <c r="D293" s="102">
        <v>101.56364624342213</v>
      </c>
      <c r="E293" s="114">
        <v>101.29284002661849</v>
      </c>
      <c r="F293" s="115">
        <v>101.68506760436692</v>
      </c>
      <c r="G293" s="115">
        <v>101.50329339695337</v>
      </c>
      <c r="H293" s="115">
        <v>101.50144723368373</v>
      </c>
      <c r="I293" s="115">
        <v>101.50086895403153</v>
      </c>
      <c r="J293" s="115">
        <v>101.26375707127328</v>
      </c>
      <c r="K293" s="115">
        <v>101.22347541139</v>
      </c>
      <c r="L293" s="115">
        <v>102.01066660559576</v>
      </c>
      <c r="M293" s="115">
        <v>101.45548893884138</v>
      </c>
      <c r="N293" s="58">
        <f t="shared" si="3"/>
        <v>101.40519475788784</v>
      </c>
    </row>
    <row r="294" spans="1:14" x14ac:dyDescent="0.25">
      <c r="A294" s="2" t="s">
        <v>747</v>
      </c>
      <c r="B294" s="102">
        <v>103.37676075827329</v>
      </c>
      <c r="C294" s="102">
        <v>103.37649765440274</v>
      </c>
      <c r="D294" s="102">
        <v>103.49607261995833</v>
      </c>
      <c r="E294" s="114">
        <v>104.6273434405127</v>
      </c>
      <c r="F294" s="115">
        <v>104.80022505953056</v>
      </c>
      <c r="G294" s="115">
        <v>104.91639693522711</v>
      </c>
      <c r="H294" s="115">
        <v>104.95084670918078</v>
      </c>
      <c r="I294" s="115">
        <v>104.98045080298809</v>
      </c>
      <c r="J294" s="115">
        <v>104.98308237022104</v>
      </c>
      <c r="K294" s="115">
        <v>104.95701185132646</v>
      </c>
      <c r="L294" s="115">
        <v>105.00507352897338</v>
      </c>
      <c r="M294" s="115">
        <v>104.97848611894415</v>
      </c>
      <c r="N294" s="58">
        <f t="shared" si="3"/>
        <v>104.53735398746154</v>
      </c>
    </row>
    <row r="295" spans="1:14" x14ac:dyDescent="0.25">
      <c r="A295" s="2" t="s">
        <v>759</v>
      </c>
      <c r="B295" s="102">
        <v>99.912425386132242</v>
      </c>
      <c r="C295" s="102">
        <v>93.740845108635938</v>
      </c>
      <c r="D295" s="102">
        <v>97.868472754603545</v>
      </c>
      <c r="E295" s="114">
        <v>90.431748788328207</v>
      </c>
      <c r="F295" s="115">
        <v>96.38276894052045</v>
      </c>
      <c r="G295" s="115">
        <v>92.231373569698562</v>
      </c>
      <c r="H295" s="115">
        <v>93.88877146710108</v>
      </c>
      <c r="I295" s="115">
        <v>85.791311229130727</v>
      </c>
      <c r="J295" s="115">
        <v>84.749155778270378</v>
      </c>
      <c r="K295" s="115">
        <v>80.656167724475537</v>
      </c>
      <c r="L295" s="115">
        <v>80.908719033077702</v>
      </c>
      <c r="M295" s="115">
        <v>87.579693098750781</v>
      </c>
      <c r="N295" s="58">
        <f t="shared" si="3"/>
        <v>90.345121073227077</v>
      </c>
    </row>
    <row r="296" spans="1:14" x14ac:dyDescent="0.25">
      <c r="A296" s="2" t="s">
        <v>760</v>
      </c>
      <c r="B296" s="102">
        <v>99.780444941561569</v>
      </c>
      <c r="C296" s="102">
        <v>98.98381326076894</v>
      </c>
      <c r="D296" s="102">
        <v>99.234217420123187</v>
      </c>
      <c r="E296" s="114">
        <v>99.169220043571968</v>
      </c>
      <c r="F296" s="115">
        <v>99.128011849751815</v>
      </c>
      <c r="G296" s="115">
        <v>99.324985176276016</v>
      </c>
      <c r="H296" s="115">
        <v>98.910614225372058</v>
      </c>
      <c r="I296" s="115">
        <v>98.904695980411375</v>
      </c>
      <c r="J296" s="115">
        <v>98.859819854034953</v>
      </c>
      <c r="K296" s="115">
        <v>98.860436137525383</v>
      </c>
      <c r="L296" s="115">
        <v>98.704063006440876</v>
      </c>
      <c r="M296" s="115">
        <v>98.704063006440876</v>
      </c>
      <c r="N296" s="58">
        <f t="shared" si="3"/>
        <v>99.047032075189932</v>
      </c>
    </row>
    <row r="297" spans="1:14" x14ac:dyDescent="0.25">
      <c r="A297" s="2" t="s">
        <v>655</v>
      </c>
      <c r="B297" s="102">
        <v>105.54891535242126</v>
      </c>
      <c r="C297" s="102">
        <v>106.21637266404962</v>
      </c>
      <c r="D297" s="102">
        <v>106.21279391335554</v>
      </c>
      <c r="E297" s="114">
        <v>106.21279391335554</v>
      </c>
      <c r="F297" s="115">
        <v>106.21279391335554</v>
      </c>
      <c r="G297" s="115">
        <v>106.21279391335554</v>
      </c>
      <c r="H297" s="115">
        <v>106.21279391335554</v>
      </c>
      <c r="I297" s="115">
        <v>106.21279391335554</v>
      </c>
      <c r="J297" s="115">
        <v>106.21279391335554</v>
      </c>
      <c r="K297" s="115">
        <v>106.21279391335554</v>
      </c>
      <c r="L297" s="115">
        <v>106.21279391335554</v>
      </c>
      <c r="M297" s="115">
        <v>106.21279391335554</v>
      </c>
      <c r="N297" s="58">
        <f t="shared" si="3"/>
        <v>106.15776892916888</v>
      </c>
    </row>
    <row r="298" spans="1:14" x14ac:dyDescent="0.25">
      <c r="A298" s="2" t="s">
        <v>761</v>
      </c>
      <c r="B298" s="102">
        <v>100.15301928263253</v>
      </c>
      <c r="C298" s="102">
        <v>100.15301928263253</v>
      </c>
      <c r="D298" s="102">
        <v>100.15301928263253</v>
      </c>
      <c r="E298" s="114">
        <v>100.19542976771397</v>
      </c>
      <c r="F298" s="115">
        <v>100.19542976771397</v>
      </c>
      <c r="G298" s="115">
        <v>100.19542976771397</v>
      </c>
      <c r="H298" s="115">
        <v>100.19542976771397</v>
      </c>
      <c r="I298" s="115">
        <v>100.19542976771397</v>
      </c>
      <c r="J298" s="115">
        <v>100.19542976771397</v>
      </c>
      <c r="K298" s="115">
        <v>100.19542976771397</v>
      </c>
      <c r="L298" s="115">
        <v>100.22060053420077</v>
      </c>
      <c r="M298" s="115">
        <v>100.22060053420077</v>
      </c>
      <c r="N298" s="58">
        <f t="shared" si="3"/>
        <v>100.18902227419142</v>
      </c>
    </row>
    <row r="299" spans="1:14" x14ac:dyDescent="0.25">
      <c r="A299" s="2" t="s">
        <v>762</v>
      </c>
      <c r="B299" s="102">
        <v>99.751318741165889</v>
      </c>
      <c r="C299" s="102">
        <v>97.522138475463336</v>
      </c>
      <c r="D299" s="102">
        <v>97.84761938646011</v>
      </c>
      <c r="E299" s="114">
        <v>97.912555900518214</v>
      </c>
      <c r="F299" s="115">
        <v>98.420308538831662</v>
      </c>
      <c r="G299" s="115">
        <v>98.420308538831662</v>
      </c>
      <c r="H299" s="115">
        <v>98.387942927599354</v>
      </c>
      <c r="I299" s="115">
        <v>98.933395497845964</v>
      </c>
      <c r="J299" s="115">
        <v>98.933395497845964</v>
      </c>
      <c r="K299" s="115">
        <v>98.933395497845964</v>
      </c>
      <c r="L299" s="115">
        <v>99.71844061747116</v>
      </c>
      <c r="M299" s="115">
        <v>99.808855614102114</v>
      </c>
      <c r="N299" s="58">
        <f t="shared" si="3"/>
        <v>98.715806269498444</v>
      </c>
    </row>
    <row r="300" spans="1:14" x14ac:dyDescent="0.25">
      <c r="A300" s="16" t="s">
        <v>346</v>
      </c>
      <c r="B300" s="103">
        <v>105.33204259326875</v>
      </c>
      <c r="C300" s="103">
        <v>103.90691322439086</v>
      </c>
      <c r="D300" s="103">
        <v>103.76281867399811</v>
      </c>
      <c r="E300" s="103">
        <v>104.27198379734827</v>
      </c>
      <c r="F300" s="103">
        <v>104.89705060894303</v>
      </c>
      <c r="G300" s="103">
        <v>106.76519711447766</v>
      </c>
      <c r="H300" s="103">
        <v>107.87058970598245</v>
      </c>
      <c r="I300" s="103">
        <v>108.23964244247945</v>
      </c>
      <c r="J300" s="103">
        <v>108.9743761234529</v>
      </c>
      <c r="K300" s="103">
        <v>108.17766207209958</v>
      </c>
      <c r="L300" s="103">
        <v>108.39657249761636</v>
      </c>
      <c r="M300" s="103">
        <v>109.37755640761247</v>
      </c>
      <c r="N300" s="58">
        <f t="shared" si="3"/>
        <v>106.66436710513915</v>
      </c>
    </row>
    <row r="301" spans="1:14" x14ac:dyDescent="0.25">
      <c r="A301" s="126" t="s">
        <v>1438</v>
      </c>
      <c r="B301" s="57" t="s">
        <v>148</v>
      </c>
      <c r="C301" s="57" t="s">
        <v>160</v>
      </c>
      <c r="D301" s="57" t="s">
        <v>171</v>
      </c>
      <c r="E301" s="57" t="s">
        <v>182</v>
      </c>
      <c r="F301" s="57" t="s">
        <v>191</v>
      </c>
      <c r="G301" s="57" t="s">
        <v>202</v>
      </c>
      <c r="H301" s="57" t="s">
        <v>212</v>
      </c>
      <c r="I301" s="57" t="s">
        <v>223</v>
      </c>
      <c r="J301" s="57" t="s">
        <v>232</v>
      </c>
      <c r="K301" s="57" t="s">
        <v>239</v>
      </c>
      <c r="L301" s="57" t="s">
        <v>246</v>
      </c>
      <c r="M301" s="57" t="s">
        <v>254</v>
      </c>
      <c r="N301" s="125" t="s">
        <v>287</v>
      </c>
    </row>
    <row r="302" spans="1:14" x14ac:dyDescent="0.25">
      <c r="A302" s="2" t="s">
        <v>754</v>
      </c>
      <c r="B302" s="115">
        <v>109.6743753670379</v>
      </c>
      <c r="C302" s="115">
        <v>106.91053580773978</v>
      </c>
      <c r="D302" s="115">
        <v>106.0954638031622</v>
      </c>
      <c r="E302" s="115">
        <v>106.50695294962921</v>
      </c>
      <c r="F302" s="115">
        <v>108.56978221738967</v>
      </c>
      <c r="G302" s="115">
        <v>113.09253057887149</v>
      </c>
      <c r="H302" s="115">
        <v>115.13315287006797</v>
      </c>
      <c r="I302" s="115">
        <v>116.22063929419973</v>
      </c>
      <c r="J302" s="115">
        <v>117.75435622871893</v>
      </c>
      <c r="K302" s="115">
        <v>116.71803812847811</v>
      </c>
      <c r="L302" s="115">
        <v>117.4109375274802</v>
      </c>
      <c r="M302" s="115">
        <v>118.88923024326557</v>
      </c>
      <c r="N302" s="58">
        <f t="shared" si="3"/>
        <v>112.74799958467004</v>
      </c>
    </row>
    <row r="303" spans="1:14" x14ac:dyDescent="0.25">
      <c r="A303" s="2" t="s">
        <v>755</v>
      </c>
      <c r="B303" s="115">
        <v>103.84522916760289</v>
      </c>
      <c r="C303" s="115">
        <v>107.3943042274195</v>
      </c>
      <c r="D303" s="115">
        <v>107.00507345818872</v>
      </c>
      <c r="E303" s="115">
        <v>111.08760514723254</v>
      </c>
      <c r="F303" s="115">
        <v>106.95048869770767</v>
      </c>
      <c r="G303" s="115">
        <v>106.83216818488717</v>
      </c>
      <c r="H303" s="115">
        <v>106.95432203104102</v>
      </c>
      <c r="I303" s="115">
        <v>106.94915377256919</v>
      </c>
      <c r="J303" s="115">
        <v>107.04439736231278</v>
      </c>
      <c r="K303" s="115">
        <v>107.0073460802615</v>
      </c>
      <c r="L303" s="115">
        <v>107.03998710590254</v>
      </c>
      <c r="M303" s="115">
        <v>107.03249992641534</v>
      </c>
      <c r="N303" s="58">
        <f t="shared" si="3"/>
        <v>107.09521459679507</v>
      </c>
    </row>
    <row r="304" spans="1:14" x14ac:dyDescent="0.25">
      <c r="A304" s="2" t="s">
        <v>756</v>
      </c>
      <c r="B304" s="115">
        <v>101.38400282875685</v>
      </c>
      <c r="C304" s="115">
        <v>101.29985946765832</v>
      </c>
      <c r="D304" s="115">
        <v>102.23889347845743</v>
      </c>
      <c r="E304" s="115">
        <v>103.04822069974273</v>
      </c>
      <c r="F304" s="115">
        <v>102.63027878722494</v>
      </c>
      <c r="G304" s="115">
        <v>102.39549392129577</v>
      </c>
      <c r="H304" s="115">
        <v>102.44424288290507</v>
      </c>
      <c r="I304" s="115">
        <v>102.6394574812968</v>
      </c>
      <c r="J304" s="115">
        <v>102.86012839935586</v>
      </c>
      <c r="K304" s="115">
        <v>102.86500902011716</v>
      </c>
      <c r="L304" s="115">
        <v>103.28455540145598</v>
      </c>
      <c r="M304" s="115">
        <v>103.29334483507623</v>
      </c>
      <c r="N304" s="58">
        <f t="shared" si="3"/>
        <v>102.53195726694524</v>
      </c>
    </row>
    <row r="305" spans="1:33" x14ac:dyDescent="0.25">
      <c r="A305" s="2" t="s">
        <v>757</v>
      </c>
      <c r="B305" s="115">
        <v>100.67216813507218</v>
      </c>
      <c r="C305" s="115">
        <v>102.29163927288558</v>
      </c>
      <c r="D305" s="115">
        <v>101.191550320831</v>
      </c>
      <c r="E305" s="115">
        <v>105.21442454029538</v>
      </c>
      <c r="F305" s="115">
        <v>99.744731451611145</v>
      </c>
      <c r="G305" s="115">
        <v>99.931051529663932</v>
      </c>
      <c r="H305" s="115">
        <v>100.75553056588225</v>
      </c>
      <c r="I305" s="115">
        <v>103.20009920767598</v>
      </c>
      <c r="J305" s="115">
        <v>103.95250831986448</v>
      </c>
      <c r="K305" s="115">
        <v>102.58207106766109</v>
      </c>
      <c r="L305" s="115">
        <v>100.26376615373366</v>
      </c>
      <c r="M305" s="115">
        <v>100.00497215869069</v>
      </c>
      <c r="N305" s="58">
        <f t="shared" si="3"/>
        <v>101.65037606032229</v>
      </c>
    </row>
    <row r="306" spans="1:33" x14ac:dyDescent="0.25">
      <c r="A306" s="2" t="s">
        <v>758</v>
      </c>
      <c r="B306" s="115">
        <v>104.84662308948737</v>
      </c>
      <c r="C306" s="115">
        <v>105.43726271382982</v>
      </c>
      <c r="D306" s="115">
        <v>105.43996539347026</v>
      </c>
      <c r="E306" s="115">
        <v>106.15753578548777</v>
      </c>
      <c r="F306" s="115">
        <v>106.15835338818763</v>
      </c>
      <c r="G306" s="115">
        <v>106.82049315041007</v>
      </c>
      <c r="H306" s="115">
        <v>106.76571590705234</v>
      </c>
      <c r="I306" s="115">
        <v>106.53357549308021</v>
      </c>
      <c r="J306" s="115">
        <v>106.38792501430194</v>
      </c>
      <c r="K306" s="115">
        <v>107.5220576131847</v>
      </c>
      <c r="L306" s="115">
        <v>108.81825417882553</v>
      </c>
      <c r="M306" s="115">
        <v>108.81829251877014</v>
      </c>
      <c r="N306" s="58">
        <f t="shared" si="3"/>
        <v>106.64217118717397</v>
      </c>
    </row>
    <row r="307" spans="1:33" x14ac:dyDescent="0.25">
      <c r="A307" s="2" t="s">
        <v>648</v>
      </c>
      <c r="B307" s="115">
        <v>100.63462736714432</v>
      </c>
      <c r="C307" s="115">
        <v>101.22715824133324</v>
      </c>
      <c r="D307" s="115">
        <v>101.56364624342213</v>
      </c>
      <c r="E307" s="115">
        <v>101.29284002661849</v>
      </c>
      <c r="F307" s="115">
        <v>101.68506760436692</v>
      </c>
      <c r="G307" s="115">
        <v>101.50329339695337</v>
      </c>
      <c r="H307" s="115">
        <v>101.50144723368373</v>
      </c>
      <c r="I307" s="115">
        <v>101.50086895403153</v>
      </c>
      <c r="J307" s="115">
        <v>101.26375707127328</v>
      </c>
      <c r="K307" s="115">
        <v>101.22347541139</v>
      </c>
      <c r="L307" s="115">
        <v>102.01066660559576</v>
      </c>
      <c r="M307" s="115">
        <v>101.45548893884138</v>
      </c>
      <c r="N307" s="58">
        <f t="shared" si="3"/>
        <v>101.40519475788784</v>
      </c>
    </row>
    <row r="308" spans="1:33" x14ac:dyDescent="0.25">
      <c r="A308" s="2" t="s">
        <v>747</v>
      </c>
      <c r="B308" s="115">
        <v>103.37676075827329</v>
      </c>
      <c r="C308" s="115">
        <v>103.37649765440274</v>
      </c>
      <c r="D308" s="115">
        <v>103.49607261995833</v>
      </c>
      <c r="E308" s="115">
        <v>104.6273434405127</v>
      </c>
      <c r="F308" s="115">
        <v>104.80022505953056</v>
      </c>
      <c r="G308" s="115">
        <v>104.91639693522711</v>
      </c>
      <c r="H308" s="115">
        <v>104.95084670918078</v>
      </c>
      <c r="I308" s="115">
        <v>104.98045080298809</v>
      </c>
      <c r="J308" s="115">
        <v>104.98308237022104</v>
      </c>
      <c r="K308" s="115">
        <v>104.95701185132646</v>
      </c>
      <c r="L308" s="115">
        <v>105.00507352897338</v>
      </c>
      <c r="M308" s="115">
        <v>104.97848611894415</v>
      </c>
      <c r="N308" s="58">
        <f t="shared" si="3"/>
        <v>104.53735398746154</v>
      </c>
    </row>
    <row r="309" spans="1:33" x14ac:dyDescent="0.25">
      <c r="A309" s="2" t="s">
        <v>759</v>
      </c>
      <c r="B309" s="115">
        <v>99.912425386132242</v>
      </c>
      <c r="C309" s="115">
        <v>93.740845108635938</v>
      </c>
      <c r="D309" s="115">
        <v>97.868472754603545</v>
      </c>
      <c r="E309" s="115">
        <v>90.431748788328207</v>
      </c>
      <c r="F309" s="115">
        <v>96.38276894052045</v>
      </c>
      <c r="G309" s="115">
        <v>92.231373569698562</v>
      </c>
      <c r="H309" s="115">
        <v>93.88877146710108</v>
      </c>
      <c r="I309" s="115">
        <v>85.791311229130727</v>
      </c>
      <c r="J309" s="115">
        <v>84.749155778270378</v>
      </c>
      <c r="K309" s="115">
        <v>80.656167724475537</v>
      </c>
      <c r="L309" s="115">
        <v>80.908719033077702</v>
      </c>
      <c r="M309" s="115">
        <v>87.579693098750781</v>
      </c>
      <c r="N309" s="58">
        <f t="shared" si="3"/>
        <v>90.345121073227077</v>
      </c>
    </row>
    <row r="310" spans="1:33" x14ac:dyDescent="0.25">
      <c r="A310" s="2" t="s">
        <v>760</v>
      </c>
      <c r="B310" s="115">
        <v>99.780444941561569</v>
      </c>
      <c r="C310" s="115">
        <v>98.98381326076894</v>
      </c>
      <c r="D310" s="115">
        <v>99.234217420123187</v>
      </c>
      <c r="E310" s="115">
        <v>99.169220043571968</v>
      </c>
      <c r="F310" s="115">
        <v>99.128011849751815</v>
      </c>
      <c r="G310" s="115">
        <v>99.324985176276016</v>
      </c>
      <c r="H310" s="115">
        <v>98.910614225372058</v>
      </c>
      <c r="I310" s="115">
        <v>98.904695980411375</v>
      </c>
      <c r="J310" s="115">
        <v>98.859819854034953</v>
      </c>
      <c r="K310" s="115">
        <v>98.860436137525383</v>
      </c>
      <c r="L310" s="115">
        <v>98.704063006440876</v>
      </c>
      <c r="M310" s="115">
        <v>98.704063006440876</v>
      </c>
      <c r="N310" s="58">
        <f t="shared" si="3"/>
        <v>99.047032075189932</v>
      </c>
    </row>
    <row r="311" spans="1:33" x14ac:dyDescent="0.25">
      <c r="A311" s="2" t="s">
        <v>655</v>
      </c>
      <c r="B311" s="115">
        <v>105.54891535242126</v>
      </c>
      <c r="C311" s="115">
        <v>106.21637266404962</v>
      </c>
      <c r="D311" s="115">
        <v>106.21279391335554</v>
      </c>
      <c r="E311" s="115">
        <v>106.21279391335554</v>
      </c>
      <c r="F311" s="115">
        <v>106.21279391335554</v>
      </c>
      <c r="G311" s="115">
        <v>106.21279391335554</v>
      </c>
      <c r="H311" s="115">
        <v>106.21279391335554</v>
      </c>
      <c r="I311" s="115">
        <v>106.21279391335554</v>
      </c>
      <c r="J311" s="115">
        <v>106.21279391335554</v>
      </c>
      <c r="K311" s="115">
        <v>106.21279391335554</v>
      </c>
      <c r="L311" s="115">
        <v>106.21279391335554</v>
      </c>
      <c r="M311" s="115">
        <v>106.21279391335554</v>
      </c>
      <c r="N311" s="58">
        <f t="shared" si="3"/>
        <v>106.15776892916888</v>
      </c>
    </row>
    <row r="312" spans="1:33" x14ac:dyDescent="0.25">
      <c r="A312" s="2" t="s">
        <v>761</v>
      </c>
      <c r="B312" s="115">
        <v>100.15301928263253</v>
      </c>
      <c r="C312" s="115">
        <v>100.15301928263253</v>
      </c>
      <c r="D312" s="115">
        <v>100.15301928263253</v>
      </c>
      <c r="E312" s="115">
        <v>100.19542976771397</v>
      </c>
      <c r="F312" s="115">
        <v>100.19542976771397</v>
      </c>
      <c r="G312" s="115">
        <v>100.19542976771397</v>
      </c>
      <c r="H312" s="115">
        <v>100.19542976771397</v>
      </c>
      <c r="I312" s="115">
        <v>100.19542976771397</v>
      </c>
      <c r="J312" s="115">
        <v>100.19542976771397</v>
      </c>
      <c r="K312" s="115">
        <v>100.19542976771397</v>
      </c>
      <c r="L312" s="115">
        <v>100.22060053420077</v>
      </c>
      <c r="M312" s="115">
        <v>100.22060053420077</v>
      </c>
      <c r="N312" s="58">
        <f t="shared" si="3"/>
        <v>100.18902227419142</v>
      </c>
    </row>
    <row r="313" spans="1:33" x14ac:dyDescent="0.25">
      <c r="A313" s="2" t="s">
        <v>762</v>
      </c>
      <c r="B313" s="115">
        <v>99.751318741165889</v>
      </c>
      <c r="C313" s="115">
        <v>97.522138475463336</v>
      </c>
      <c r="D313" s="115">
        <v>97.84761938646011</v>
      </c>
      <c r="E313" s="115">
        <v>97.912555900518214</v>
      </c>
      <c r="F313" s="115">
        <v>98.420308538831662</v>
      </c>
      <c r="G313" s="115">
        <v>98.420308538831662</v>
      </c>
      <c r="H313" s="115">
        <v>98.387942927599354</v>
      </c>
      <c r="I313" s="115">
        <v>98.933395497845964</v>
      </c>
      <c r="J313" s="115">
        <v>98.933395497845964</v>
      </c>
      <c r="K313" s="115">
        <v>98.933395497845964</v>
      </c>
      <c r="L313" s="115">
        <v>99.71844061747116</v>
      </c>
      <c r="M313" s="115">
        <v>99.808855614102114</v>
      </c>
      <c r="N313" s="58">
        <f t="shared" si="3"/>
        <v>98.715806269498444</v>
      </c>
    </row>
    <row r="314" spans="1:33" x14ac:dyDescent="0.25">
      <c r="A314" s="16" t="s">
        <v>346</v>
      </c>
      <c r="B314" s="115">
        <v>105.33204259326875</v>
      </c>
      <c r="C314" s="115">
        <v>103.90691322439086</v>
      </c>
      <c r="D314" s="115">
        <v>103.76281867399811</v>
      </c>
      <c r="E314" s="115">
        <v>104.27198379734827</v>
      </c>
      <c r="F314" s="115">
        <v>104.89705060894303</v>
      </c>
      <c r="G314" s="115">
        <v>106.76519711447766</v>
      </c>
      <c r="H314" s="115">
        <v>107.87058970598245</v>
      </c>
      <c r="I314" s="115">
        <v>108.23964244247945</v>
      </c>
      <c r="J314" s="115">
        <v>108.9743761234529</v>
      </c>
      <c r="K314" s="115">
        <v>108.17766207209958</v>
      </c>
      <c r="L314" s="115">
        <v>108.39657249761636</v>
      </c>
      <c r="M314" s="115">
        <v>109.37755640761247</v>
      </c>
      <c r="N314" s="58">
        <f t="shared" si="3"/>
        <v>106.66436710513915</v>
      </c>
    </row>
    <row r="315" spans="1:33" ht="14.4" x14ac:dyDescent="0.3">
      <c r="A315" s="44" t="s">
        <v>1439</v>
      </c>
      <c r="B315" s="57" t="s">
        <v>148</v>
      </c>
      <c r="C315" s="57" t="s">
        <v>160</v>
      </c>
      <c r="D315" s="57" t="s">
        <v>171</v>
      </c>
      <c r="E315" s="57" t="s">
        <v>182</v>
      </c>
      <c r="F315" s="57" t="s">
        <v>191</v>
      </c>
      <c r="G315" s="57" t="s">
        <v>202</v>
      </c>
      <c r="H315" s="57" t="s">
        <v>212</v>
      </c>
      <c r="I315" s="57" t="s">
        <v>223</v>
      </c>
      <c r="J315" s="57" t="s">
        <v>232</v>
      </c>
      <c r="K315" s="57" t="s">
        <v>239</v>
      </c>
      <c r="L315" s="57" t="s">
        <v>246</v>
      </c>
      <c r="M315" s="57" t="s">
        <v>254</v>
      </c>
      <c r="N315" s="125" t="s">
        <v>287</v>
      </c>
      <c r="T315" s="120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</row>
    <row r="316" spans="1:33" ht="14.4" x14ac:dyDescent="0.3">
      <c r="A316" s="2" t="s">
        <v>754</v>
      </c>
      <c r="B316" s="115">
        <v>115.99</v>
      </c>
      <c r="C316" s="115">
        <v>115.16354368295077</v>
      </c>
      <c r="D316" s="115">
        <v>114.65399381810923</v>
      </c>
      <c r="E316" s="115">
        <v>115.49802963297563</v>
      </c>
      <c r="F316" s="115">
        <v>117.39865989362129</v>
      </c>
      <c r="G316" s="115">
        <v>118.45</v>
      </c>
      <c r="H316" s="115">
        <v>120.03</v>
      </c>
      <c r="I316" s="115">
        <v>121.16</v>
      </c>
      <c r="J316" s="115">
        <v>119.72</v>
      </c>
      <c r="K316" s="115">
        <v>118.27</v>
      </c>
      <c r="L316" s="115">
        <v>119.37</v>
      </c>
      <c r="M316" s="115">
        <v>117.71</v>
      </c>
      <c r="N316" s="58">
        <f t="shared" si="3"/>
        <v>117.78451891897141</v>
      </c>
      <c r="T316" s="120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</row>
    <row r="317" spans="1:33" ht="14.4" x14ac:dyDescent="0.3">
      <c r="A317" s="2" t="s">
        <v>755</v>
      </c>
      <c r="B317" s="115">
        <v>107.72</v>
      </c>
      <c r="C317" s="115">
        <v>109.22221475669794</v>
      </c>
      <c r="D317" s="115">
        <v>109.36135356554716</v>
      </c>
      <c r="E317" s="115">
        <v>115.37013250633927</v>
      </c>
      <c r="F317" s="115">
        <v>115.17210686531364</v>
      </c>
      <c r="G317" s="115">
        <v>115.19</v>
      </c>
      <c r="H317" s="115">
        <v>114.95</v>
      </c>
      <c r="I317" s="115">
        <v>113.02</v>
      </c>
      <c r="J317" s="115">
        <v>113.6</v>
      </c>
      <c r="K317" s="115">
        <v>113.65</v>
      </c>
      <c r="L317" s="115">
        <v>113.63</v>
      </c>
      <c r="M317" s="115">
        <v>113.62</v>
      </c>
      <c r="N317" s="58">
        <f t="shared" si="3"/>
        <v>112.8754839744915</v>
      </c>
      <c r="T317" s="120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</row>
    <row r="318" spans="1:33" ht="14.4" x14ac:dyDescent="0.3">
      <c r="A318" s="2" t="s">
        <v>756</v>
      </c>
      <c r="B318" s="115">
        <v>105.68</v>
      </c>
      <c r="C318" s="115">
        <v>105.54269653763197</v>
      </c>
      <c r="D318" s="115">
        <v>105.48168045296823</v>
      </c>
      <c r="E318" s="115">
        <v>105.49355910743613</v>
      </c>
      <c r="F318" s="115">
        <v>105.22969876248558</v>
      </c>
      <c r="G318" s="115">
        <v>105.91</v>
      </c>
      <c r="H318" s="115">
        <v>105.91</v>
      </c>
      <c r="I318" s="115">
        <v>106.03</v>
      </c>
      <c r="J318" s="115">
        <v>106.03</v>
      </c>
      <c r="K318" s="115">
        <v>105.96</v>
      </c>
      <c r="L318" s="115">
        <v>105.96</v>
      </c>
      <c r="M318" s="115">
        <v>105.92</v>
      </c>
      <c r="N318" s="58">
        <f t="shared" si="3"/>
        <v>105.7623029050435</v>
      </c>
      <c r="T318" s="120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</row>
    <row r="319" spans="1:33" ht="14.4" x14ac:dyDescent="0.3">
      <c r="A319" s="2" t="s">
        <v>757</v>
      </c>
      <c r="B319" s="115">
        <v>101.9</v>
      </c>
      <c r="C319" s="115">
        <v>104.56438917805256</v>
      </c>
      <c r="D319" s="115">
        <v>104.57998995499598</v>
      </c>
      <c r="E319" s="115">
        <v>107.75717879756726</v>
      </c>
      <c r="F319" s="115">
        <v>107.35735604755114</v>
      </c>
      <c r="G319" s="115">
        <v>108.37</v>
      </c>
      <c r="H319" s="115">
        <v>108.8</v>
      </c>
      <c r="I319" s="115">
        <v>109.34</v>
      </c>
      <c r="J319" s="115">
        <v>110.51</v>
      </c>
      <c r="K319" s="115">
        <v>110.04</v>
      </c>
      <c r="L319" s="115">
        <v>109.8</v>
      </c>
      <c r="M319" s="115">
        <v>108.82</v>
      </c>
      <c r="N319" s="58">
        <f t="shared" si="3"/>
        <v>107.65324283151391</v>
      </c>
      <c r="T319" s="120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0"/>
    </row>
    <row r="320" spans="1:33" ht="14.4" x14ac:dyDescent="0.3">
      <c r="A320" s="2" t="s">
        <v>758</v>
      </c>
      <c r="B320" s="115">
        <v>106.93</v>
      </c>
      <c r="C320" s="115">
        <v>107.50262851634872</v>
      </c>
      <c r="D320" s="115">
        <v>107.52629992296727</v>
      </c>
      <c r="E320" s="115">
        <v>107.53967573572957</v>
      </c>
      <c r="F320" s="115">
        <v>107.63323988533475</v>
      </c>
      <c r="G320" s="115">
        <v>107.72</v>
      </c>
      <c r="H320" s="115">
        <v>109.21</v>
      </c>
      <c r="I320" s="115">
        <v>110.03</v>
      </c>
      <c r="J320" s="115">
        <v>109.33</v>
      </c>
      <c r="K320" s="115">
        <v>109.32</v>
      </c>
      <c r="L320" s="115">
        <v>109.32</v>
      </c>
      <c r="M320" s="115">
        <v>109.31</v>
      </c>
      <c r="N320" s="58">
        <f t="shared" si="3"/>
        <v>108.44765367169835</v>
      </c>
      <c r="T320" s="120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0"/>
    </row>
    <row r="321" spans="1:33" ht="14.4" x14ac:dyDescent="0.3">
      <c r="A321" s="2" t="s">
        <v>648</v>
      </c>
      <c r="B321" s="115">
        <v>100.23</v>
      </c>
      <c r="C321" s="115">
        <v>99.950388292971112</v>
      </c>
      <c r="D321" s="115">
        <v>100.00337263818437</v>
      </c>
      <c r="E321" s="115">
        <v>99.914026406374077</v>
      </c>
      <c r="F321" s="115">
        <v>99.838998117168714</v>
      </c>
      <c r="G321" s="115">
        <v>100.14</v>
      </c>
      <c r="H321" s="115">
        <v>99.94</v>
      </c>
      <c r="I321" s="115">
        <v>99.85</v>
      </c>
      <c r="J321" s="115">
        <v>99.65</v>
      </c>
      <c r="K321" s="115">
        <v>99.78</v>
      </c>
      <c r="L321" s="115">
        <v>99.98</v>
      </c>
      <c r="M321" s="115">
        <v>100.06</v>
      </c>
      <c r="N321" s="58">
        <f t="shared" si="3"/>
        <v>99.944732121224845</v>
      </c>
      <c r="T321" s="120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0"/>
    </row>
    <row r="322" spans="1:33" ht="14.4" x14ac:dyDescent="0.3">
      <c r="A322" s="2" t="s">
        <v>747</v>
      </c>
      <c r="B322" s="115">
        <v>109.25</v>
      </c>
      <c r="C322" s="115">
        <v>110.35181749283653</v>
      </c>
      <c r="D322" s="115">
        <v>110.93295936553572</v>
      </c>
      <c r="E322" s="115">
        <v>111.28925295489918</v>
      </c>
      <c r="F322" s="115">
        <v>111.66513525519991</v>
      </c>
      <c r="G322" s="115">
        <v>111.43</v>
      </c>
      <c r="H322" s="115">
        <v>111.43</v>
      </c>
      <c r="I322" s="115">
        <v>111.43</v>
      </c>
      <c r="J322" s="115">
        <v>111.34</v>
      </c>
      <c r="K322" s="115">
        <v>111.33</v>
      </c>
      <c r="L322" s="115">
        <v>111.75</v>
      </c>
      <c r="M322" s="115">
        <v>111.44</v>
      </c>
      <c r="N322" s="58">
        <f t="shared" si="3"/>
        <v>111.1365970890393</v>
      </c>
      <c r="T322" s="120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0"/>
    </row>
    <row r="323" spans="1:33" ht="14.4" x14ac:dyDescent="0.3">
      <c r="A323" s="2" t="s">
        <v>759</v>
      </c>
      <c r="B323" s="115">
        <v>91.89</v>
      </c>
      <c r="C323" s="115">
        <v>96.954941665348358</v>
      </c>
      <c r="D323" s="115">
        <v>99.94428981277521</v>
      </c>
      <c r="E323" s="115">
        <v>94.7738350516927</v>
      </c>
      <c r="F323" s="115">
        <v>99.941092385807295</v>
      </c>
      <c r="G323" s="115">
        <v>99.94</v>
      </c>
      <c r="H323" s="115">
        <v>96.14</v>
      </c>
      <c r="I323" s="115">
        <v>94.98</v>
      </c>
      <c r="J323" s="115">
        <v>97.61</v>
      </c>
      <c r="K323" s="115">
        <v>94.6</v>
      </c>
      <c r="L323" s="115">
        <v>96.48</v>
      </c>
      <c r="M323" s="115">
        <v>99.77</v>
      </c>
      <c r="N323" s="58">
        <f t="shared" si="3"/>
        <v>96.918679909635287</v>
      </c>
      <c r="T323" s="120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0"/>
    </row>
    <row r="324" spans="1:33" ht="14.4" x14ac:dyDescent="0.3">
      <c r="A324" s="2" t="s">
        <v>760</v>
      </c>
      <c r="B324" s="115">
        <v>98.91</v>
      </c>
      <c r="C324" s="115">
        <v>98.792181155200097</v>
      </c>
      <c r="D324" s="115">
        <v>98.711675897609439</v>
      </c>
      <c r="E324" s="115">
        <v>98.877753075498219</v>
      </c>
      <c r="F324" s="115">
        <v>98.606920929659211</v>
      </c>
      <c r="G324" s="115">
        <v>98.7</v>
      </c>
      <c r="H324" s="115">
        <v>98.86</v>
      </c>
      <c r="I324" s="115">
        <v>98.83</v>
      </c>
      <c r="J324" s="115">
        <v>98.87</v>
      </c>
      <c r="K324" s="115">
        <v>98.69</v>
      </c>
      <c r="L324" s="115">
        <v>98.72</v>
      </c>
      <c r="M324" s="115">
        <v>98.66</v>
      </c>
      <c r="N324" s="58">
        <f t="shared" si="3"/>
        <v>98.76904425483059</v>
      </c>
      <c r="T324" s="120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0"/>
    </row>
    <row r="325" spans="1:33" ht="14.4" x14ac:dyDescent="0.3">
      <c r="A325" s="2" t="s">
        <v>655</v>
      </c>
      <c r="B325" s="115">
        <v>105.69</v>
      </c>
      <c r="C325" s="115">
        <v>105.69134571216901</v>
      </c>
      <c r="D325" s="115">
        <v>105.69134571216901</v>
      </c>
      <c r="E325" s="115">
        <v>105.69134571216901</v>
      </c>
      <c r="F325" s="115">
        <v>105.69134571216901</v>
      </c>
      <c r="G325" s="115">
        <v>105.69</v>
      </c>
      <c r="H325" s="115">
        <v>105.69</v>
      </c>
      <c r="I325" s="115">
        <v>105.69</v>
      </c>
      <c r="J325" s="115">
        <v>105.69</v>
      </c>
      <c r="K325" s="115">
        <v>105.69</v>
      </c>
      <c r="L325" s="115">
        <v>105.69</v>
      </c>
      <c r="M325" s="115">
        <v>105.69</v>
      </c>
      <c r="N325" s="58">
        <f t="shared" si="3"/>
        <v>105.69044857072304</v>
      </c>
      <c r="T325" s="120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0"/>
    </row>
    <row r="326" spans="1:33" ht="14.4" x14ac:dyDescent="0.3">
      <c r="A326" s="2" t="s">
        <v>761</v>
      </c>
      <c r="B326" s="115">
        <v>110.13</v>
      </c>
      <c r="C326" s="115">
        <v>109.82317468445108</v>
      </c>
      <c r="D326" s="115">
        <v>109.82317468445108</v>
      </c>
      <c r="E326" s="115">
        <v>109.82317468445108</v>
      </c>
      <c r="F326" s="115">
        <v>109.82317468445108</v>
      </c>
      <c r="G326" s="115">
        <v>110.13</v>
      </c>
      <c r="H326" s="115">
        <v>110.13</v>
      </c>
      <c r="I326" s="115">
        <v>110.13</v>
      </c>
      <c r="J326" s="115">
        <v>110.13</v>
      </c>
      <c r="K326" s="115">
        <v>110.13</v>
      </c>
      <c r="L326" s="115">
        <v>110.13</v>
      </c>
      <c r="M326" s="115">
        <v>110.13</v>
      </c>
      <c r="N326" s="58">
        <f t="shared" si="3"/>
        <v>110.02772489481704</v>
      </c>
      <c r="T326" s="120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0"/>
    </row>
    <row r="327" spans="1:33" ht="14.4" x14ac:dyDescent="0.3">
      <c r="A327" s="2" t="s">
        <v>762</v>
      </c>
      <c r="B327" s="115">
        <v>106.61</v>
      </c>
      <c r="C327" s="115">
        <v>106.90450875091081</v>
      </c>
      <c r="D327" s="115">
        <v>107.15824194667896</v>
      </c>
      <c r="E327" s="115">
        <v>107.13716306036903</v>
      </c>
      <c r="F327" s="115">
        <v>106.69978320803362</v>
      </c>
      <c r="G327" s="115">
        <v>106.5</v>
      </c>
      <c r="H327" s="115">
        <v>106.49</v>
      </c>
      <c r="I327" s="115">
        <v>106.49</v>
      </c>
      <c r="J327" s="115">
        <v>106.5</v>
      </c>
      <c r="K327" s="115">
        <v>106.52</v>
      </c>
      <c r="L327" s="115">
        <v>106.52</v>
      </c>
      <c r="M327" s="115">
        <v>106.52</v>
      </c>
      <c r="N327" s="58">
        <f t="shared" si="3"/>
        <v>106.67080808049938</v>
      </c>
      <c r="T327" s="120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0"/>
    </row>
    <row r="328" spans="1:33" ht="14.4" x14ac:dyDescent="0.3">
      <c r="A328" s="16" t="s">
        <v>346</v>
      </c>
      <c r="B328" s="115">
        <v>109.63</v>
      </c>
      <c r="C328" s="115">
        <v>109.95624953990615</v>
      </c>
      <c r="D328" s="115">
        <v>109.95999981459461</v>
      </c>
      <c r="E328" s="115">
        <v>110.5100976971179</v>
      </c>
      <c r="F328" s="115">
        <v>111.60117855595686</v>
      </c>
      <c r="G328" s="115">
        <v>112.24</v>
      </c>
      <c r="H328" s="115">
        <v>112.86</v>
      </c>
      <c r="I328" s="115">
        <v>113.39</v>
      </c>
      <c r="J328" s="115">
        <v>112.97</v>
      </c>
      <c r="K328" s="115">
        <v>112.09</v>
      </c>
      <c r="L328" s="115">
        <v>112.72</v>
      </c>
      <c r="M328" s="115">
        <v>112</v>
      </c>
      <c r="N328" s="58">
        <f t="shared" si="3"/>
        <v>111.66062713396462</v>
      </c>
      <c r="T328" s="120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0"/>
    </row>
    <row r="329" spans="1:33" x14ac:dyDescent="0.25">
      <c r="A329" s="44" t="s">
        <v>1441</v>
      </c>
      <c r="B329" s="57" t="s">
        <v>148</v>
      </c>
      <c r="C329" s="57" t="s">
        <v>160</v>
      </c>
      <c r="D329" s="57" t="s">
        <v>171</v>
      </c>
      <c r="E329" s="57" t="s">
        <v>182</v>
      </c>
      <c r="F329" s="57" t="s">
        <v>191</v>
      </c>
      <c r="G329" s="57" t="s">
        <v>202</v>
      </c>
      <c r="H329" s="57" t="s">
        <v>212</v>
      </c>
      <c r="I329" s="57" t="s">
        <v>223</v>
      </c>
      <c r="J329" s="57" t="s">
        <v>232</v>
      </c>
      <c r="K329" s="57" t="s">
        <v>239</v>
      </c>
      <c r="L329" s="57" t="s">
        <v>246</v>
      </c>
      <c r="M329" s="57" t="s">
        <v>254</v>
      </c>
      <c r="N329" s="125" t="s">
        <v>287</v>
      </c>
      <c r="P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</row>
    <row r="330" spans="1:33" ht="15.6" x14ac:dyDescent="0.25">
      <c r="A330" s="2" t="s">
        <v>754</v>
      </c>
      <c r="B330" s="115">
        <v>116.88</v>
      </c>
      <c r="C330" s="115">
        <v>113.78</v>
      </c>
      <c r="D330" s="115">
        <v>113.97</v>
      </c>
      <c r="E330" s="115">
        <v>114.29</v>
      </c>
      <c r="F330" s="115">
        <v>115.78</v>
      </c>
      <c r="G330" s="115">
        <v>119.23</v>
      </c>
      <c r="H330" s="115">
        <v>121.27</v>
      </c>
      <c r="I330" s="115">
        <v>119.6</v>
      </c>
      <c r="J330" s="115">
        <v>118.53</v>
      </c>
      <c r="K330" s="115">
        <v>119.15</v>
      </c>
      <c r="L330" s="115">
        <v>119.28</v>
      </c>
      <c r="M330" s="115">
        <v>118.61</v>
      </c>
      <c r="N330" s="58">
        <f t="shared" si="3"/>
        <v>117.53083333333335</v>
      </c>
      <c r="P330" s="122"/>
    </row>
    <row r="331" spans="1:33" ht="15.6" x14ac:dyDescent="0.25">
      <c r="A331" s="2" t="s">
        <v>755</v>
      </c>
      <c r="B331" s="115">
        <v>111.41</v>
      </c>
      <c r="C331" s="115">
        <v>123.16</v>
      </c>
      <c r="D331" s="115">
        <v>119.24</v>
      </c>
      <c r="E331" s="115">
        <v>121.63</v>
      </c>
      <c r="F331" s="115">
        <v>123.97</v>
      </c>
      <c r="G331" s="115">
        <v>127.95</v>
      </c>
      <c r="H331" s="115">
        <v>130.78</v>
      </c>
      <c r="I331" s="115">
        <v>131.61000000000001</v>
      </c>
      <c r="J331" s="115">
        <v>132.96</v>
      </c>
      <c r="K331" s="115">
        <v>137.43</v>
      </c>
      <c r="L331" s="115">
        <v>135.13999999999999</v>
      </c>
      <c r="M331" s="115">
        <v>137.16999999999999</v>
      </c>
      <c r="N331" s="58">
        <f t="shared" si="3"/>
        <v>127.70416666666669</v>
      </c>
      <c r="P331" s="122"/>
    </row>
    <row r="332" spans="1:33" ht="15.6" x14ac:dyDescent="0.25">
      <c r="A332" s="2" t="s">
        <v>756</v>
      </c>
      <c r="B332" s="115">
        <v>107.48</v>
      </c>
      <c r="C332" s="115">
        <v>107.36</v>
      </c>
      <c r="D332" s="115">
        <v>107.45</v>
      </c>
      <c r="E332" s="115">
        <v>107.63</v>
      </c>
      <c r="F332" s="115">
        <v>107.67</v>
      </c>
      <c r="G332" s="115">
        <v>107.77</v>
      </c>
      <c r="H332" s="115">
        <v>108.31</v>
      </c>
      <c r="I332" s="115">
        <v>108.25</v>
      </c>
      <c r="J332" s="115">
        <v>108.43</v>
      </c>
      <c r="K332" s="115">
        <v>108.44</v>
      </c>
      <c r="L332" s="115">
        <v>108.58</v>
      </c>
      <c r="M332" s="115">
        <v>108.54</v>
      </c>
      <c r="N332" s="58">
        <f t="shared" si="3"/>
        <v>107.99250000000001</v>
      </c>
      <c r="P332" s="122"/>
    </row>
    <row r="333" spans="1:33" ht="15.6" x14ac:dyDescent="0.25">
      <c r="A333" s="2" t="s">
        <v>757</v>
      </c>
      <c r="B333" s="115">
        <v>109.62</v>
      </c>
      <c r="C333" s="115">
        <v>109.42</v>
      </c>
      <c r="D333" s="115">
        <v>109.12</v>
      </c>
      <c r="E333" s="115">
        <v>109.36</v>
      </c>
      <c r="F333" s="115">
        <v>109.59</v>
      </c>
      <c r="G333" s="115">
        <v>110.31</v>
      </c>
      <c r="H333" s="115">
        <v>111.64</v>
      </c>
      <c r="I333" s="115">
        <v>112.3</v>
      </c>
      <c r="J333" s="115">
        <v>112.86</v>
      </c>
      <c r="K333" s="115">
        <v>112.83</v>
      </c>
      <c r="L333" s="115">
        <v>112.68</v>
      </c>
      <c r="M333" s="115">
        <v>112.49</v>
      </c>
      <c r="N333" s="58">
        <f t="shared" ref="N333:N396" si="4">AVERAGE(B333:M333)</f>
        <v>111.01833333333333</v>
      </c>
      <c r="P333" s="122"/>
    </row>
    <row r="334" spans="1:33" ht="15.6" x14ac:dyDescent="0.25">
      <c r="A334" s="2" t="s">
        <v>758</v>
      </c>
      <c r="B334" s="115">
        <v>108.71</v>
      </c>
      <c r="C334" s="115">
        <v>108.98</v>
      </c>
      <c r="D334" s="115">
        <v>107.72</v>
      </c>
      <c r="E334" s="115">
        <v>107.85</v>
      </c>
      <c r="F334" s="115">
        <v>107.87</v>
      </c>
      <c r="G334" s="115">
        <v>107.91</v>
      </c>
      <c r="H334" s="115">
        <v>107.91</v>
      </c>
      <c r="I334" s="115">
        <v>107.85</v>
      </c>
      <c r="J334" s="115">
        <v>107.91</v>
      </c>
      <c r="K334" s="115">
        <v>107.88</v>
      </c>
      <c r="L334" s="115">
        <v>107.79</v>
      </c>
      <c r="M334" s="115">
        <v>107.77</v>
      </c>
      <c r="N334" s="58">
        <f t="shared" si="4"/>
        <v>108.01249999999999</v>
      </c>
      <c r="P334" s="122"/>
    </row>
    <row r="335" spans="1:33" ht="15.6" x14ac:dyDescent="0.25">
      <c r="A335" s="2" t="s">
        <v>648</v>
      </c>
      <c r="B335" s="115">
        <v>100.23</v>
      </c>
      <c r="C335" s="115">
        <v>100.8</v>
      </c>
      <c r="D335" s="115">
        <v>100.76</v>
      </c>
      <c r="E335" s="115">
        <v>100.88</v>
      </c>
      <c r="F335" s="115">
        <v>101</v>
      </c>
      <c r="G335" s="115">
        <v>100.84</v>
      </c>
      <c r="H335" s="115">
        <v>101.36</v>
      </c>
      <c r="I335" s="115">
        <v>101.01</v>
      </c>
      <c r="J335" s="115">
        <v>100.96</v>
      </c>
      <c r="K335" s="115">
        <v>100.86</v>
      </c>
      <c r="L335" s="115">
        <v>100.59</v>
      </c>
      <c r="M335" s="115">
        <v>100.52</v>
      </c>
      <c r="N335" s="58">
        <f t="shared" si="4"/>
        <v>100.8175</v>
      </c>
      <c r="P335" s="122"/>
    </row>
    <row r="336" spans="1:33" ht="15.6" x14ac:dyDescent="0.25">
      <c r="A336" s="2" t="s">
        <v>747</v>
      </c>
      <c r="B336" s="115">
        <v>113.18</v>
      </c>
      <c r="C336" s="115">
        <v>113.61</v>
      </c>
      <c r="D336" s="115">
        <v>114.11</v>
      </c>
      <c r="E336" s="115">
        <v>114.44</v>
      </c>
      <c r="F336" s="115">
        <v>115.23</v>
      </c>
      <c r="G336" s="115">
        <v>115.48</v>
      </c>
      <c r="H336" s="115">
        <v>115.72</v>
      </c>
      <c r="I336" s="115">
        <v>115.93</v>
      </c>
      <c r="J336" s="115">
        <v>115.93</v>
      </c>
      <c r="K336" s="115">
        <v>115.24</v>
      </c>
      <c r="L336" s="115">
        <v>114.94</v>
      </c>
      <c r="M336" s="115">
        <v>114.48</v>
      </c>
      <c r="N336" s="58">
        <f t="shared" si="4"/>
        <v>114.85750000000002</v>
      </c>
      <c r="P336" s="122"/>
    </row>
    <row r="337" spans="1:16" ht="15.6" x14ac:dyDescent="0.25">
      <c r="A337" s="2" t="s">
        <v>759</v>
      </c>
      <c r="B337" s="115">
        <v>97.02</v>
      </c>
      <c r="C337" s="115">
        <v>99.58</v>
      </c>
      <c r="D337" s="115">
        <v>99.39</v>
      </c>
      <c r="E337" s="115">
        <v>95.15</v>
      </c>
      <c r="F337" s="115">
        <v>98.92</v>
      </c>
      <c r="G337" s="115">
        <v>99.39</v>
      </c>
      <c r="H337" s="115">
        <v>91.4</v>
      </c>
      <c r="I337" s="115">
        <v>99.29</v>
      </c>
      <c r="J337" s="115">
        <v>96.36</v>
      </c>
      <c r="K337" s="115">
        <v>91.99</v>
      </c>
      <c r="L337" s="115">
        <v>91.22</v>
      </c>
      <c r="M337" s="115">
        <v>93.44</v>
      </c>
      <c r="N337" s="58">
        <f t="shared" si="4"/>
        <v>96.095833333333346</v>
      </c>
      <c r="P337" s="122"/>
    </row>
    <row r="338" spans="1:16" ht="15.6" x14ac:dyDescent="0.25">
      <c r="A338" s="2" t="s">
        <v>760</v>
      </c>
      <c r="B338" s="115">
        <v>97.65</v>
      </c>
      <c r="C338" s="115">
        <v>97.15</v>
      </c>
      <c r="D338" s="115">
        <v>97.08</v>
      </c>
      <c r="E338" s="115">
        <v>96.92</v>
      </c>
      <c r="F338" s="115">
        <v>96.96</v>
      </c>
      <c r="G338" s="115">
        <v>97.02</v>
      </c>
      <c r="H338" s="115">
        <v>96.99</v>
      </c>
      <c r="I338" s="115">
        <v>96.89</v>
      </c>
      <c r="J338" s="115">
        <v>97.31</v>
      </c>
      <c r="K338" s="115">
        <v>97.4</v>
      </c>
      <c r="L338" s="115">
        <v>97.22</v>
      </c>
      <c r="M338" s="115">
        <v>97.22</v>
      </c>
      <c r="N338" s="58">
        <f t="shared" si="4"/>
        <v>97.150833333333324</v>
      </c>
      <c r="P338" s="122"/>
    </row>
    <row r="339" spans="1:16" ht="15.6" x14ac:dyDescent="0.25">
      <c r="A339" s="2" t="s">
        <v>655</v>
      </c>
      <c r="B339" s="115">
        <v>105.64</v>
      </c>
      <c r="C339" s="115">
        <v>107.05</v>
      </c>
      <c r="D339" s="115">
        <v>107.05</v>
      </c>
      <c r="E339" s="115">
        <v>107.05</v>
      </c>
      <c r="F339" s="115">
        <v>107.05</v>
      </c>
      <c r="G339" s="115">
        <v>107.05</v>
      </c>
      <c r="H339" s="115">
        <v>107.05</v>
      </c>
      <c r="I339" s="115">
        <v>107.05</v>
      </c>
      <c r="J339" s="115">
        <v>107.05</v>
      </c>
      <c r="K339" s="115">
        <v>107.05</v>
      </c>
      <c r="L339" s="115">
        <v>107.05</v>
      </c>
      <c r="M339" s="115">
        <v>107.05</v>
      </c>
      <c r="N339" s="58">
        <f t="shared" si="4"/>
        <v>106.93249999999999</v>
      </c>
      <c r="P339" s="122"/>
    </row>
    <row r="340" spans="1:16" ht="15.6" x14ac:dyDescent="0.25">
      <c r="A340" s="2" t="s">
        <v>761</v>
      </c>
      <c r="B340" s="115">
        <v>108.48</v>
      </c>
      <c r="C340" s="115">
        <v>108.5</v>
      </c>
      <c r="D340" s="115">
        <v>108.5</v>
      </c>
      <c r="E340" s="115">
        <v>108.5</v>
      </c>
      <c r="F340" s="115">
        <v>108.5</v>
      </c>
      <c r="G340" s="115">
        <v>108.5</v>
      </c>
      <c r="H340" s="115">
        <v>108.5</v>
      </c>
      <c r="I340" s="115">
        <v>108.5</v>
      </c>
      <c r="J340" s="115">
        <v>108.5</v>
      </c>
      <c r="K340" s="115">
        <v>108.5</v>
      </c>
      <c r="L340" s="115">
        <v>108.5</v>
      </c>
      <c r="M340" s="115">
        <v>108.5</v>
      </c>
      <c r="N340" s="58">
        <f t="shared" si="4"/>
        <v>108.49833333333333</v>
      </c>
      <c r="P340" s="122"/>
    </row>
    <row r="341" spans="1:16" ht="15.6" x14ac:dyDescent="0.25">
      <c r="A341" s="2" t="s">
        <v>762</v>
      </c>
      <c r="B341" s="115">
        <v>105.79</v>
      </c>
      <c r="C341" s="115">
        <v>106.67</v>
      </c>
      <c r="D341" s="115">
        <v>106.92</v>
      </c>
      <c r="E341" s="115">
        <v>106.92</v>
      </c>
      <c r="F341" s="115">
        <v>106.9</v>
      </c>
      <c r="G341" s="115">
        <v>106.94</v>
      </c>
      <c r="H341" s="115">
        <v>106.94</v>
      </c>
      <c r="I341" s="115">
        <v>106.92</v>
      </c>
      <c r="J341" s="115">
        <v>107.77</v>
      </c>
      <c r="K341" s="115">
        <v>107.82</v>
      </c>
      <c r="L341" s="115">
        <v>107.9</v>
      </c>
      <c r="M341" s="115">
        <v>107.84</v>
      </c>
      <c r="N341" s="58">
        <f t="shared" si="4"/>
        <v>107.11083333333335</v>
      </c>
      <c r="P341" s="122"/>
    </row>
    <row r="342" spans="1:16" x14ac:dyDescent="0.25">
      <c r="A342" s="16" t="s">
        <v>346</v>
      </c>
      <c r="B342" s="115">
        <v>111.81</v>
      </c>
      <c r="C342" s="115">
        <v>110.73</v>
      </c>
      <c r="D342" s="115">
        <v>110.77</v>
      </c>
      <c r="E342" s="115">
        <v>110.8</v>
      </c>
      <c r="F342" s="115">
        <v>111.82</v>
      </c>
      <c r="G342" s="115">
        <v>113.56</v>
      </c>
      <c r="H342" s="115">
        <v>114.33</v>
      </c>
      <c r="I342" s="115">
        <v>114.07</v>
      </c>
      <c r="J342" s="115">
        <v>113.56</v>
      </c>
      <c r="K342" s="115">
        <v>113.56</v>
      </c>
      <c r="L342" s="115">
        <v>113.51</v>
      </c>
      <c r="M342" s="115">
        <v>113.25</v>
      </c>
      <c r="N342" s="58">
        <f t="shared" si="4"/>
        <v>112.64749999999999</v>
      </c>
      <c r="P342" s="120"/>
    </row>
    <row r="343" spans="1:16" x14ac:dyDescent="0.25">
      <c r="A343" s="44" t="s">
        <v>1445</v>
      </c>
      <c r="B343" s="57" t="s">
        <v>148</v>
      </c>
      <c r="C343" s="57" t="s">
        <v>160</v>
      </c>
      <c r="D343" s="57" t="s">
        <v>171</v>
      </c>
      <c r="E343" s="57" t="s">
        <v>182</v>
      </c>
      <c r="F343" s="57" t="s">
        <v>191</v>
      </c>
      <c r="G343" s="57" t="s">
        <v>202</v>
      </c>
      <c r="H343" s="57" t="s">
        <v>212</v>
      </c>
      <c r="I343" s="57" t="s">
        <v>223</v>
      </c>
      <c r="J343" s="57" t="s">
        <v>232</v>
      </c>
      <c r="K343" s="57" t="s">
        <v>239</v>
      </c>
      <c r="L343" s="57" t="s">
        <v>246</v>
      </c>
      <c r="M343" s="57" t="s">
        <v>254</v>
      </c>
      <c r="N343" s="125" t="s">
        <v>287</v>
      </c>
      <c r="P343" s="120"/>
    </row>
    <row r="344" spans="1:16" x14ac:dyDescent="0.25">
      <c r="A344" s="118" t="s">
        <v>754</v>
      </c>
      <c r="B344" s="115">
        <v>117.82</v>
      </c>
      <c r="C344" s="115">
        <v>116.44</v>
      </c>
      <c r="D344" s="115">
        <v>115.7</v>
      </c>
      <c r="E344" s="115">
        <v>117.09</v>
      </c>
      <c r="F344" s="115">
        <v>118.36</v>
      </c>
      <c r="G344" s="115">
        <v>123.55</v>
      </c>
      <c r="H344" s="115">
        <v>128.44999999999999</v>
      </c>
      <c r="I344" s="115">
        <v>127.96</v>
      </c>
      <c r="J344" s="115">
        <v>125.14</v>
      </c>
      <c r="K344" s="115">
        <v>122.62</v>
      </c>
      <c r="L344" s="115">
        <v>119.62</v>
      </c>
      <c r="M344" s="115">
        <v>120.64</v>
      </c>
      <c r="N344" s="58">
        <f t="shared" si="4"/>
        <v>121.11583333333334</v>
      </c>
    </row>
    <row r="345" spans="1:16" x14ac:dyDescent="0.25">
      <c r="A345" s="118" t="s">
        <v>755</v>
      </c>
      <c r="B345" s="115">
        <v>135.77000000000001</v>
      </c>
      <c r="C345" s="115">
        <v>135.72</v>
      </c>
      <c r="D345" s="115">
        <v>135.63999999999999</v>
      </c>
      <c r="E345" s="115">
        <v>136.01</v>
      </c>
      <c r="F345" s="115">
        <v>135.75</v>
      </c>
      <c r="G345" s="115">
        <v>135.59</v>
      </c>
      <c r="H345" s="115">
        <v>137.11000000000001</v>
      </c>
      <c r="I345" s="115">
        <v>136.11000000000001</v>
      </c>
      <c r="J345" s="115">
        <v>135.49</v>
      </c>
      <c r="K345" s="115">
        <v>135.87</v>
      </c>
      <c r="L345" s="115">
        <v>138.24</v>
      </c>
      <c r="M345" s="115">
        <v>135.54</v>
      </c>
      <c r="N345" s="58">
        <f t="shared" si="4"/>
        <v>136.07</v>
      </c>
    </row>
    <row r="346" spans="1:16" x14ac:dyDescent="0.25">
      <c r="A346" s="118" t="s">
        <v>756</v>
      </c>
      <c r="B346" s="115">
        <v>107.96</v>
      </c>
      <c r="C346" s="115">
        <v>107.94</v>
      </c>
      <c r="D346" s="115">
        <v>107.91</v>
      </c>
      <c r="E346" s="115">
        <v>108.27</v>
      </c>
      <c r="F346" s="115">
        <v>108.29</v>
      </c>
      <c r="G346" s="115">
        <v>108.25</v>
      </c>
      <c r="H346" s="115">
        <v>108.35</v>
      </c>
      <c r="I346" s="115">
        <v>108.31</v>
      </c>
      <c r="J346" s="115">
        <v>108.37</v>
      </c>
      <c r="K346" s="115">
        <v>108.74</v>
      </c>
      <c r="L346" s="115">
        <v>108.58</v>
      </c>
      <c r="M346" s="115">
        <v>108.64</v>
      </c>
      <c r="N346" s="58">
        <f t="shared" si="4"/>
        <v>108.30083333333333</v>
      </c>
    </row>
    <row r="347" spans="1:16" x14ac:dyDescent="0.25">
      <c r="A347" s="118" t="s">
        <v>757</v>
      </c>
      <c r="B347" s="115">
        <v>110.41</v>
      </c>
      <c r="C347" s="115">
        <v>110.43</v>
      </c>
      <c r="D347" s="115">
        <v>110.53</v>
      </c>
      <c r="E347" s="115">
        <v>112.05</v>
      </c>
      <c r="F347" s="115">
        <v>110.57</v>
      </c>
      <c r="G347" s="115">
        <v>110.24</v>
      </c>
      <c r="H347" s="115">
        <v>110.36</v>
      </c>
      <c r="I347" s="115">
        <v>110.6</v>
      </c>
      <c r="J347" s="115">
        <v>110.78</v>
      </c>
      <c r="K347" s="115">
        <v>119.87</v>
      </c>
      <c r="L347" s="115">
        <v>118.96</v>
      </c>
      <c r="M347" s="115">
        <v>119.35</v>
      </c>
      <c r="N347" s="58">
        <f t="shared" si="4"/>
        <v>112.84583333333335</v>
      </c>
    </row>
    <row r="348" spans="1:16" x14ac:dyDescent="0.25">
      <c r="A348" s="118" t="s">
        <v>758</v>
      </c>
      <c r="B348" s="115">
        <v>109.51</v>
      </c>
      <c r="C348" s="115">
        <v>109.57</v>
      </c>
      <c r="D348" s="115">
        <v>109.65</v>
      </c>
      <c r="E348" s="115">
        <v>108.68</v>
      </c>
      <c r="F348" s="115">
        <v>108.68</v>
      </c>
      <c r="G348" s="115">
        <v>108.68</v>
      </c>
      <c r="H348" s="115">
        <v>108.77</v>
      </c>
      <c r="I348" s="115">
        <v>109.11</v>
      </c>
      <c r="J348" s="115">
        <v>109.12</v>
      </c>
      <c r="K348" s="115">
        <v>101.91</v>
      </c>
      <c r="L348" s="115">
        <v>109.23</v>
      </c>
      <c r="M348" s="115">
        <v>109.57</v>
      </c>
      <c r="N348" s="58">
        <f t="shared" si="4"/>
        <v>108.54</v>
      </c>
    </row>
    <row r="349" spans="1:16" x14ac:dyDescent="0.25">
      <c r="A349" s="118" t="s">
        <v>648</v>
      </c>
      <c r="B349" s="115">
        <v>101.65</v>
      </c>
      <c r="C349" s="115">
        <v>101.75</v>
      </c>
      <c r="D349" s="115">
        <v>101.85</v>
      </c>
      <c r="E349" s="115">
        <v>102.52</v>
      </c>
      <c r="F349" s="115">
        <v>102.31</v>
      </c>
      <c r="G349" s="115">
        <v>102.19</v>
      </c>
      <c r="H349" s="115">
        <v>102.01</v>
      </c>
      <c r="I349" s="115">
        <v>102.33</v>
      </c>
      <c r="J349" s="115">
        <v>101.78</v>
      </c>
      <c r="K349" s="115">
        <v>109.35</v>
      </c>
      <c r="L349" s="115">
        <v>101.84</v>
      </c>
      <c r="M349" s="115">
        <v>102.09</v>
      </c>
      <c r="N349" s="58">
        <f t="shared" si="4"/>
        <v>102.63916666666665</v>
      </c>
    </row>
    <row r="350" spans="1:16" x14ac:dyDescent="0.25">
      <c r="A350" s="118" t="s">
        <v>747</v>
      </c>
      <c r="B350" s="115">
        <v>113.25</v>
      </c>
      <c r="C350" s="115">
        <v>112.02</v>
      </c>
      <c r="D350" s="115">
        <v>112.64</v>
      </c>
      <c r="E350" s="115">
        <v>112.84</v>
      </c>
      <c r="F350" s="115">
        <v>114.12</v>
      </c>
      <c r="G350" s="115">
        <v>113.66</v>
      </c>
      <c r="H350" s="115">
        <v>113.68</v>
      </c>
      <c r="I350" s="115">
        <v>113.23</v>
      </c>
      <c r="J350" s="115">
        <v>112.47</v>
      </c>
      <c r="K350" s="115">
        <v>111.8</v>
      </c>
      <c r="L350" s="115">
        <v>111.62</v>
      </c>
      <c r="M350" s="115">
        <v>110.48</v>
      </c>
      <c r="N350" s="58">
        <f t="shared" si="4"/>
        <v>112.65083333333332</v>
      </c>
    </row>
    <row r="351" spans="1:16" x14ac:dyDescent="0.25">
      <c r="A351" s="118" t="s">
        <v>759</v>
      </c>
      <c r="B351" s="115">
        <v>96.74</v>
      </c>
      <c r="C351" s="115">
        <v>85.66</v>
      </c>
      <c r="D351" s="115">
        <v>97.72</v>
      </c>
      <c r="E351" s="115">
        <v>95.74</v>
      </c>
      <c r="F351" s="115">
        <v>93.28</v>
      </c>
      <c r="G351" s="115">
        <v>95.87</v>
      </c>
      <c r="H351" s="115">
        <v>96.57</v>
      </c>
      <c r="I351" s="115">
        <v>96.1</v>
      </c>
      <c r="J351" s="115">
        <v>96.09</v>
      </c>
      <c r="K351" s="115">
        <v>99.35</v>
      </c>
      <c r="L351" s="115">
        <v>88.7</v>
      </c>
      <c r="M351" s="115">
        <v>91.53</v>
      </c>
      <c r="N351" s="58">
        <f t="shared" si="4"/>
        <v>94.445833333333326</v>
      </c>
    </row>
    <row r="352" spans="1:16" x14ac:dyDescent="0.25">
      <c r="A352" s="118" t="s">
        <v>760</v>
      </c>
      <c r="B352" s="115">
        <v>96.66</v>
      </c>
      <c r="C352" s="115">
        <v>96.66</v>
      </c>
      <c r="D352" s="115">
        <v>96.66</v>
      </c>
      <c r="E352" s="115">
        <v>96.55</v>
      </c>
      <c r="F352" s="115">
        <v>96.49</v>
      </c>
      <c r="G352" s="115">
        <v>96.43</v>
      </c>
      <c r="H352" s="115">
        <v>96.55</v>
      </c>
      <c r="I352" s="115">
        <v>96.46</v>
      </c>
      <c r="J352" s="115">
        <v>96.58</v>
      </c>
      <c r="K352" s="115">
        <v>96.65</v>
      </c>
      <c r="L352" s="115">
        <v>96.69</v>
      </c>
      <c r="M352" s="115">
        <v>96.69</v>
      </c>
      <c r="N352" s="58">
        <f t="shared" si="4"/>
        <v>96.589166666666685</v>
      </c>
    </row>
    <row r="353" spans="1:14" x14ac:dyDescent="0.25">
      <c r="A353" s="118" t="s">
        <v>655</v>
      </c>
      <c r="B353" s="115">
        <v>107.03</v>
      </c>
      <c r="C353" s="115">
        <v>107.03</v>
      </c>
      <c r="D353" s="115">
        <v>107.03</v>
      </c>
      <c r="E353" s="115">
        <v>107.03</v>
      </c>
      <c r="F353" s="115">
        <v>107.03</v>
      </c>
      <c r="G353" s="115">
        <v>107.03</v>
      </c>
      <c r="H353" s="115">
        <v>107.03</v>
      </c>
      <c r="I353" s="115">
        <v>107.03</v>
      </c>
      <c r="J353" s="115">
        <v>107.03</v>
      </c>
      <c r="K353" s="115">
        <v>107.33</v>
      </c>
      <c r="L353" s="115">
        <v>107.33</v>
      </c>
      <c r="M353" s="115">
        <v>107.33</v>
      </c>
      <c r="N353" s="58">
        <f t="shared" si="4"/>
        <v>107.10499999999998</v>
      </c>
    </row>
    <row r="354" spans="1:14" x14ac:dyDescent="0.25">
      <c r="A354" s="118" t="s">
        <v>761</v>
      </c>
      <c r="B354" s="115">
        <v>108.5</v>
      </c>
      <c r="C354" s="115">
        <v>108.92</v>
      </c>
      <c r="D354" s="115">
        <v>108.79</v>
      </c>
      <c r="E354" s="115">
        <v>108.92</v>
      </c>
      <c r="F354" s="115">
        <v>108.92</v>
      </c>
      <c r="G354" s="115">
        <v>108.92</v>
      </c>
      <c r="H354" s="115">
        <v>108.62</v>
      </c>
      <c r="I354" s="115">
        <v>108.76</v>
      </c>
      <c r="J354" s="115">
        <v>108.62</v>
      </c>
      <c r="K354" s="115">
        <v>108.62</v>
      </c>
      <c r="L354" s="115">
        <v>108.62</v>
      </c>
      <c r="M354" s="115">
        <v>108.62</v>
      </c>
      <c r="N354" s="58">
        <f t="shared" si="4"/>
        <v>108.73583333333333</v>
      </c>
    </row>
    <row r="355" spans="1:14" x14ac:dyDescent="0.25">
      <c r="A355" s="118" t="s">
        <v>762</v>
      </c>
      <c r="B355" s="115">
        <v>107.72</v>
      </c>
      <c r="C355" s="115">
        <v>107.08</v>
      </c>
      <c r="D355" s="115">
        <v>107.08</v>
      </c>
      <c r="E355" s="115">
        <v>106.68</v>
      </c>
      <c r="F355" s="115">
        <v>106.68</v>
      </c>
      <c r="G355" s="115">
        <v>106.68</v>
      </c>
      <c r="H355" s="115">
        <v>107.08</v>
      </c>
      <c r="I355" s="115">
        <v>107.26</v>
      </c>
      <c r="J355" s="115">
        <v>106.85</v>
      </c>
      <c r="K355" s="115">
        <v>106.85</v>
      </c>
      <c r="L355" s="115">
        <v>106.78</v>
      </c>
      <c r="M355" s="115">
        <v>106.78</v>
      </c>
      <c r="N355" s="58">
        <f t="shared" si="4"/>
        <v>106.96</v>
      </c>
    </row>
    <row r="356" spans="1:14" x14ac:dyDescent="0.25">
      <c r="A356" s="16" t="s">
        <v>346</v>
      </c>
      <c r="B356" s="115">
        <v>112.71</v>
      </c>
      <c r="C356" s="115">
        <v>111.34</v>
      </c>
      <c r="D356" s="115">
        <v>111.73</v>
      </c>
      <c r="E356" s="115">
        <v>112.45</v>
      </c>
      <c r="F356" s="115">
        <v>112.88</v>
      </c>
      <c r="G356" s="115">
        <v>115.27</v>
      </c>
      <c r="H356" s="115">
        <v>117.58</v>
      </c>
      <c r="I356" s="115">
        <v>117.32</v>
      </c>
      <c r="J356" s="115">
        <v>115.94</v>
      </c>
      <c r="K356" s="115">
        <v>115.94</v>
      </c>
      <c r="L356" s="115">
        <v>113.89</v>
      </c>
      <c r="M356" s="115">
        <v>114.41</v>
      </c>
      <c r="N356" s="58">
        <f t="shared" si="4"/>
        <v>114.28833333333336</v>
      </c>
    </row>
    <row r="357" spans="1:14" x14ac:dyDescent="0.25">
      <c r="A357" s="44" t="s">
        <v>1446</v>
      </c>
      <c r="B357" s="57" t="s">
        <v>148</v>
      </c>
      <c r="C357" s="57" t="s">
        <v>160</v>
      </c>
      <c r="D357" s="57" t="s">
        <v>171</v>
      </c>
      <c r="E357" s="57" t="s">
        <v>182</v>
      </c>
      <c r="F357" s="57" t="s">
        <v>191</v>
      </c>
      <c r="G357" s="57" t="s">
        <v>202</v>
      </c>
      <c r="H357" s="57" t="s">
        <v>212</v>
      </c>
      <c r="I357" s="57" t="s">
        <v>223</v>
      </c>
      <c r="J357" s="57" t="s">
        <v>232</v>
      </c>
      <c r="K357" s="57" t="s">
        <v>239</v>
      </c>
      <c r="L357" s="57" t="s">
        <v>246</v>
      </c>
      <c r="M357" s="57" t="s">
        <v>254</v>
      </c>
      <c r="N357" s="125" t="s">
        <v>287</v>
      </c>
    </row>
    <row r="358" spans="1:14" x14ac:dyDescent="0.25">
      <c r="A358" s="118" t="s">
        <v>754</v>
      </c>
      <c r="B358" s="115">
        <v>113.8</v>
      </c>
      <c r="C358" s="115">
        <v>112.08</v>
      </c>
      <c r="D358" s="115">
        <v>113.19</v>
      </c>
      <c r="E358" s="115">
        <v>113.11</v>
      </c>
      <c r="F358" s="115">
        <v>117.1</v>
      </c>
      <c r="G358" s="115">
        <v>120.24</v>
      </c>
      <c r="H358" s="115">
        <v>120.06</v>
      </c>
      <c r="I358" s="115">
        <v>119.12</v>
      </c>
      <c r="J358" s="115">
        <v>121.19</v>
      </c>
      <c r="K358" s="115">
        <v>119.87</v>
      </c>
      <c r="L358" s="115">
        <v>118.04</v>
      </c>
      <c r="M358" s="115">
        <v>118.26</v>
      </c>
      <c r="N358" s="58">
        <f t="shared" si="4"/>
        <v>117.17166666666664</v>
      </c>
    </row>
    <row r="359" spans="1:14" x14ac:dyDescent="0.25">
      <c r="A359" s="118" t="s">
        <v>755</v>
      </c>
      <c r="B359" s="115">
        <v>135.41</v>
      </c>
      <c r="C359" s="115">
        <v>135.61000000000001</v>
      </c>
      <c r="D359" s="115">
        <v>135.88999999999999</v>
      </c>
      <c r="E359" s="115">
        <v>135.65</v>
      </c>
      <c r="F359" s="115">
        <v>135.91</v>
      </c>
      <c r="G359" s="115">
        <v>137.34</v>
      </c>
      <c r="H359" s="115">
        <v>137.07</v>
      </c>
      <c r="I359" s="115">
        <v>136.88</v>
      </c>
      <c r="J359" s="115">
        <v>136.94999999999999</v>
      </c>
      <c r="K359" s="115">
        <v>137</v>
      </c>
      <c r="L359" s="115">
        <v>137.26</v>
      </c>
      <c r="M359" s="115">
        <v>137.15</v>
      </c>
      <c r="N359" s="58">
        <f t="shared" si="4"/>
        <v>136.51</v>
      </c>
    </row>
    <row r="360" spans="1:14" x14ac:dyDescent="0.25">
      <c r="A360" s="118" t="s">
        <v>756</v>
      </c>
      <c r="B360" s="115">
        <v>108.5</v>
      </c>
      <c r="C360" s="115">
        <v>108.65</v>
      </c>
      <c r="D360" s="115">
        <v>108.63</v>
      </c>
      <c r="E360" s="115">
        <v>108.63</v>
      </c>
      <c r="F360" s="115">
        <v>108.71</v>
      </c>
      <c r="G360" s="115">
        <v>108.71</v>
      </c>
      <c r="H360" s="115">
        <v>108.89</v>
      </c>
      <c r="I360" s="115">
        <v>109.01</v>
      </c>
      <c r="J360" s="115">
        <v>108.89</v>
      </c>
      <c r="K360" s="115">
        <v>108.9</v>
      </c>
      <c r="L360" s="115">
        <v>108.94</v>
      </c>
      <c r="M360" s="115">
        <v>109.15</v>
      </c>
      <c r="N360" s="58">
        <f t="shared" si="4"/>
        <v>108.80083333333334</v>
      </c>
    </row>
    <row r="361" spans="1:14" x14ac:dyDescent="0.25">
      <c r="A361" s="118" t="s">
        <v>757</v>
      </c>
      <c r="B361" s="115">
        <v>114.92</v>
      </c>
      <c r="C361" s="115">
        <v>112.85</v>
      </c>
      <c r="D361" s="115">
        <v>111.62</v>
      </c>
      <c r="E361" s="115">
        <v>111.15</v>
      </c>
      <c r="F361" s="115">
        <v>113.13</v>
      </c>
      <c r="G361" s="115">
        <v>115.32</v>
      </c>
      <c r="H361" s="115">
        <v>116.17</v>
      </c>
      <c r="I361" s="115">
        <v>115.85</v>
      </c>
      <c r="J361" s="115">
        <v>116.22</v>
      </c>
      <c r="K361" s="115">
        <v>116.18</v>
      </c>
      <c r="L361" s="115">
        <v>117.27</v>
      </c>
      <c r="M361" s="115">
        <v>117.51</v>
      </c>
      <c r="N361" s="58">
        <f t="shared" si="4"/>
        <v>114.84916666666668</v>
      </c>
    </row>
    <row r="362" spans="1:14" x14ac:dyDescent="0.25">
      <c r="A362" s="118" t="s">
        <v>758</v>
      </c>
      <c r="B362" s="115">
        <v>110.65</v>
      </c>
      <c r="C362" s="115">
        <v>110.64</v>
      </c>
      <c r="D362" s="115">
        <v>110.66</v>
      </c>
      <c r="E362" s="115">
        <v>110.73</v>
      </c>
      <c r="F362" s="115">
        <v>110.66</v>
      </c>
      <c r="G362" s="115">
        <v>110.79</v>
      </c>
      <c r="H362" s="115">
        <v>110.79</v>
      </c>
      <c r="I362" s="115">
        <v>110.73</v>
      </c>
      <c r="J362" s="115">
        <v>110.76</v>
      </c>
      <c r="K362" s="115">
        <v>110.75</v>
      </c>
      <c r="L362" s="115">
        <v>110.64</v>
      </c>
      <c r="M362" s="115">
        <v>110.67</v>
      </c>
      <c r="N362" s="58">
        <f t="shared" si="4"/>
        <v>110.70583333333333</v>
      </c>
    </row>
    <row r="363" spans="1:14" x14ac:dyDescent="0.25">
      <c r="A363" s="118" t="s">
        <v>648</v>
      </c>
      <c r="B363" s="115">
        <v>99.87</v>
      </c>
      <c r="C363" s="115">
        <v>100.02</v>
      </c>
      <c r="D363" s="115">
        <v>100.48</v>
      </c>
      <c r="E363" s="115">
        <v>100.18</v>
      </c>
      <c r="F363" s="115">
        <v>100.39</v>
      </c>
      <c r="G363" s="115">
        <v>99.87</v>
      </c>
      <c r="H363" s="115">
        <v>100.11</v>
      </c>
      <c r="I363" s="115">
        <v>99.87</v>
      </c>
      <c r="J363" s="115">
        <v>99.85</v>
      </c>
      <c r="K363" s="115">
        <v>99.94</v>
      </c>
      <c r="L363" s="115">
        <v>100.1</v>
      </c>
      <c r="M363" s="115">
        <v>100.42</v>
      </c>
      <c r="N363" s="58">
        <f t="shared" si="4"/>
        <v>100.09166666666665</v>
      </c>
    </row>
    <row r="364" spans="1:14" x14ac:dyDescent="0.25">
      <c r="A364" s="118" t="s">
        <v>747</v>
      </c>
      <c r="B364" s="115">
        <v>109.51</v>
      </c>
      <c r="C364" s="115">
        <v>108.18</v>
      </c>
      <c r="D364" s="115">
        <v>106.69</v>
      </c>
      <c r="E364" s="115">
        <v>106.38</v>
      </c>
      <c r="F364" s="115">
        <v>106.85</v>
      </c>
      <c r="G364" s="115">
        <v>106.93</v>
      </c>
      <c r="H364" s="115">
        <v>106.86</v>
      </c>
      <c r="I364" s="115">
        <v>106.84</v>
      </c>
      <c r="J364" s="115">
        <v>106.68</v>
      </c>
      <c r="K364" s="115">
        <v>106.36</v>
      </c>
      <c r="L364" s="115">
        <v>107.01</v>
      </c>
      <c r="M364" s="115">
        <v>108.94</v>
      </c>
      <c r="N364" s="58">
        <f t="shared" si="4"/>
        <v>107.26916666666666</v>
      </c>
    </row>
    <row r="365" spans="1:14" x14ac:dyDescent="0.25">
      <c r="A365" s="118" t="s">
        <v>759</v>
      </c>
      <c r="B365" s="115">
        <v>97.19</v>
      </c>
      <c r="C365" s="115">
        <v>93.29</v>
      </c>
      <c r="D365" s="115">
        <v>92.21</v>
      </c>
      <c r="E365" s="115">
        <v>91.44</v>
      </c>
      <c r="F365" s="115">
        <v>99.32</v>
      </c>
      <c r="G365" s="115">
        <v>99.32</v>
      </c>
      <c r="H365" s="115">
        <v>86.15</v>
      </c>
      <c r="I365" s="115">
        <v>95.32</v>
      </c>
      <c r="J365" s="115">
        <v>91.62</v>
      </c>
      <c r="K365" s="115">
        <v>92.62</v>
      </c>
      <c r="L365" s="115">
        <v>99.31</v>
      </c>
      <c r="M365" s="115">
        <v>99.32</v>
      </c>
      <c r="N365" s="58">
        <f t="shared" si="4"/>
        <v>94.759166666666658</v>
      </c>
    </row>
    <row r="366" spans="1:14" x14ac:dyDescent="0.25">
      <c r="A366" s="118" t="s">
        <v>760</v>
      </c>
      <c r="B366" s="115">
        <v>96.15</v>
      </c>
      <c r="C366" s="115">
        <v>96.15</v>
      </c>
      <c r="D366" s="115">
        <v>96.18</v>
      </c>
      <c r="E366" s="115">
        <v>96.19</v>
      </c>
      <c r="F366" s="115">
        <v>96.3</v>
      </c>
      <c r="G366" s="115">
        <v>96.24</v>
      </c>
      <c r="H366" s="115">
        <v>96.24</v>
      </c>
      <c r="I366" s="115">
        <v>96.22</v>
      </c>
      <c r="J366" s="115">
        <v>95.89</v>
      </c>
      <c r="K366" s="115">
        <v>95.94</v>
      </c>
      <c r="L366" s="115">
        <v>95.93</v>
      </c>
      <c r="M366" s="115">
        <v>95.94</v>
      </c>
      <c r="N366" s="58">
        <f t="shared" si="4"/>
        <v>96.114166666666677</v>
      </c>
    </row>
    <row r="367" spans="1:14" x14ac:dyDescent="0.25">
      <c r="A367" s="118" t="s">
        <v>655</v>
      </c>
      <c r="B367" s="115">
        <v>107.33</v>
      </c>
      <c r="C367" s="115">
        <v>107.33</v>
      </c>
      <c r="D367" s="115">
        <v>107.33</v>
      </c>
      <c r="E367" s="115">
        <v>107.33</v>
      </c>
      <c r="F367" s="115">
        <v>107.33</v>
      </c>
      <c r="G367" s="115">
        <v>107.33</v>
      </c>
      <c r="H367" s="115">
        <v>107.33</v>
      </c>
      <c r="I367" s="115">
        <v>107.33</v>
      </c>
      <c r="J367" s="115">
        <v>107.39</v>
      </c>
      <c r="K367" s="115">
        <v>107.39</v>
      </c>
      <c r="L367" s="115">
        <v>107.32</v>
      </c>
      <c r="M367" s="115">
        <v>107.39</v>
      </c>
      <c r="N367" s="58">
        <f t="shared" si="4"/>
        <v>107.34416666666668</v>
      </c>
    </row>
    <row r="368" spans="1:14" x14ac:dyDescent="0.25">
      <c r="A368" s="118" t="s">
        <v>761</v>
      </c>
      <c r="B368" s="115">
        <v>108.61</v>
      </c>
      <c r="C368" s="115">
        <v>108.61</v>
      </c>
      <c r="D368" s="115">
        <v>108.61</v>
      </c>
      <c r="E368" s="115">
        <v>108.64</v>
      </c>
      <c r="F368" s="115">
        <v>108.73</v>
      </c>
      <c r="G368" s="115">
        <v>108.73</v>
      </c>
      <c r="H368" s="115">
        <v>108.73</v>
      </c>
      <c r="I368" s="115">
        <v>108.73</v>
      </c>
      <c r="J368" s="115">
        <v>108.73</v>
      </c>
      <c r="K368" s="115">
        <v>108.73</v>
      </c>
      <c r="L368" s="115">
        <v>108.73</v>
      </c>
      <c r="M368" s="115">
        <v>108.73</v>
      </c>
      <c r="N368" s="58">
        <f t="shared" si="4"/>
        <v>108.6925</v>
      </c>
    </row>
    <row r="369" spans="1:21" x14ac:dyDescent="0.25">
      <c r="A369" s="118" t="s">
        <v>762</v>
      </c>
      <c r="B369" s="115">
        <v>108.34</v>
      </c>
      <c r="C369" s="115">
        <v>108.73</v>
      </c>
      <c r="D369" s="115">
        <v>109.07</v>
      </c>
      <c r="E369" s="115">
        <v>109.07</v>
      </c>
      <c r="F369" s="115">
        <v>109.08</v>
      </c>
      <c r="G369" s="115">
        <v>109.08</v>
      </c>
      <c r="H369" s="115">
        <v>109.13</v>
      </c>
      <c r="I369" s="115">
        <v>109.26</v>
      </c>
      <c r="J369" s="115">
        <v>109.26</v>
      </c>
      <c r="K369" s="115">
        <v>109.26</v>
      </c>
      <c r="L369" s="115">
        <v>109.37</v>
      </c>
      <c r="M369" s="115">
        <v>109.37</v>
      </c>
      <c r="N369" s="58">
        <f t="shared" si="4"/>
        <v>109.08499999999999</v>
      </c>
    </row>
    <row r="370" spans="1:21" x14ac:dyDescent="0.25">
      <c r="A370" s="16" t="s">
        <v>346</v>
      </c>
      <c r="B370" s="115">
        <v>111.02</v>
      </c>
      <c r="C370" s="115">
        <v>109.68</v>
      </c>
      <c r="D370" s="115">
        <v>109.84</v>
      </c>
      <c r="E370" s="115">
        <v>109.67</v>
      </c>
      <c r="F370" s="115">
        <v>112.18</v>
      </c>
      <c r="G370" s="115">
        <v>113.86</v>
      </c>
      <c r="H370" s="115">
        <v>113.19</v>
      </c>
      <c r="I370" s="115">
        <v>113.22</v>
      </c>
      <c r="J370" s="115">
        <v>113.97</v>
      </c>
      <c r="K370" s="115">
        <v>113.39</v>
      </c>
      <c r="L370" s="115">
        <v>113.11</v>
      </c>
      <c r="M370" s="115">
        <v>113.51</v>
      </c>
      <c r="N370" s="58">
        <f t="shared" si="4"/>
        <v>112.22000000000001</v>
      </c>
    </row>
    <row r="371" spans="1:21" x14ac:dyDescent="0.25">
      <c r="A371" s="44" t="s">
        <v>1447</v>
      </c>
      <c r="B371" s="57" t="s">
        <v>148</v>
      </c>
      <c r="C371" s="57" t="s">
        <v>160</v>
      </c>
      <c r="D371" s="57" t="s">
        <v>171</v>
      </c>
      <c r="E371" s="57" t="s">
        <v>182</v>
      </c>
      <c r="F371" s="57" t="s">
        <v>191</v>
      </c>
      <c r="G371" s="57" t="s">
        <v>202</v>
      </c>
      <c r="H371" s="57" t="s">
        <v>212</v>
      </c>
      <c r="I371" s="57" t="s">
        <v>223</v>
      </c>
      <c r="J371" s="57" t="s">
        <v>232</v>
      </c>
      <c r="K371" s="57" t="s">
        <v>239</v>
      </c>
      <c r="L371" s="57" t="s">
        <v>246</v>
      </c>
      <c r="M371" s="57" t="s">
        <v>254</v>
      </c>
      <c r="N371" s="125" t="s">
        <v>287</v>
      </c>
    </row>
    <row r="372" spans="1:21" x14ac:dyDescent="0.25">
      <c r="A372" s="118" t="s">
        <v>754</v>
      </c>
      <c r="B372" s="115">
        <v>117.42</v>
      </c>
      <c r="C372" s="115">
        <v>115.23</v>
      </c>
      <c r="D372" s="115">
        <v>114.76</v>
      </c>
      <c r="E372" s="115">
        <v>116.15</v>
      </c>
      <c r="F372" s="115">
        <v>118.16</v>
      </c>
      <c r="G372" s="115">
        <v>120.73</v>
      </c>
      <c r="H372" s="115">
        <v>123.76</v>
      </c>
      <c r="I372" s="115">
        <v>122.88</v>
      </c>
      <c r="J372" s="115">
        <v>124.88</v>
      </c>
      <c r="K372" s="115">
        <v>124.31</v>
      </c>
      <c r="L372" s="115">
        <v>122.87</v>
      </c>
      <c r="M372" s="115">
        <v>120.91</v>
      </c>
      <c r="N372" s="58">
        <f t="shared" si="4"/>
        <v>120.17166666666668</v>
      </c>
    </row>
    <row r="373" spans="1:21" x14ac:dyDescent="0.25">
      <c r="A373" s="118" t="s">
        <v>755</v>
      </c>
      <c r="B373" s="115">
        <v>136.82</v>
      </c>
      <c r="C373" s="115">
        <v>136.76</v>
      </c>
      <c r="D373" s="115">
        <v>137.6</v>
      </c>
      <c r="E373" s="115">
        <v>136.74</v>
      </c>
      <c r="F373" s="115">
        <v>136.78</v>
      </c>
      <c r="G373" s="115">
        <v>136.55000000000001</v>
      </c>
      <c r="H373" s="115">
        <v>133.01</v>
      </c>
      <c r="I373" s="115">
        <v>132.91999999999999</v>
      </c>
      <c r="J373" s="115">
        <v>133.13</v>
      </c>
      <c r="K373" s="115">
        <v>132.91</v>
      </c>
      <c r="L373" s="115">
        <v>133.07</v>
      </c>
      <c r="M373" s="115">
        <v>133.19999999999999</v>
      </c>
      <c r="N373" s="58">
        <f t="shared" si="4"/>
        <v>134.95750000000001</v>
      </c>
    </row>
    <row r="374" spans="1:21" x14ac:dyDescent="0.25">
      <c r="A374" s="118" t="s">
        <v>756</v>
      </c>
      <c r="B374" s="115">
        <v>106.88</v>
      </c>
      <c r="C374" s="115">
        <v>106.93</v>
      </c>
      <c r="D374" s="115">
        <v>106.96</v>
      </c>
      <c r="E374" s="115">
        <v>107</v>
      </c>
      <c r="F374" s="115">
        <v>106.92</v>
      </c>
      <c r="G374" s="115">
        <v>107.09</v>
      </c>
      <c r="H374" s="115">
        <v>107.1</v>
      </c>
      <c r="I374" s="115">
        <v>107.1</v>
      </c>
      <c r="J374" s="115">
        <v>106.98</v>
      </c>
      <c r="K374" s="115">
        <v>107.04</v>
      </c>
      <c r="L374" s="115">
        <v>106.91</v>
      </c>
      <c r="M374" s="115">
        <v>107.05</v>
      </c>
      <c r="N374" s="58">
        <f t="shared" si="4"/>
        <v>106.99666666666667</v>
      </c>
    </row>
    <row r="375" spans="1:21" x14ac:dyDescent="0.25">
      <c r="A375" s="118" t="s">
        <v>757</v>
      </c>
      <c r="B375" s="115">
        <v>112.89</v>
      </c>
      <c r="C375" s="115">
        <v>114.36</v>
      </c>
      <c r="D375" s="115">
        <v>114</v>
      </c>
      <c r="E375" s="115">
        <v>113.61</v>
      </c>
      <c r="F375" s="115">
        <v>113.38</v>
      </c>
      <c r="G375" s="115">
        <v>115.14</v>
      </c>
      <c r="H375" s="115">
        <v>115.21</v>
      </c>
      <c r="I375" s="115">
        <v>115.39</v>
      </c>
      <c r="J375" s="115">
        <v>112.85</v>
      </c>
      <c r="K375" s="115">
        <v>114.47</v>
      </c>
      <c r="L375" s="115">
        <v>114.25</v>
      </c>
      <c r="M375" s="115">
        <v>114.24</v>
      </c>
      <c r="N375" s="58">
        <f t="shared" si="4"/>
        <v>114.14916666666666</v>
      </c>
    </row>
    <row r="376" spans="1:21" x14ac:dyDescent="0.25">
      <c r="A376" s="118" t="s">
        <v>758</v>
      </c>
      <c r="B376" s="115">
        <v>111.74</v>
      </c>
      <c r="C376" s="115">
        <v>111.74</v>
      </c>
      <c r="D376" s="115">
        <v>111.77</v>
      </c>
      <c r="E376" s="115">
        <v>112.62</v>
      </c>
      <c r="F376" s="115">
        <v>141.75</v>
      </c>
      <c r="G376" s="115">
        <v>141.77000000000001</v>
      </c>
      <c r="H376" s="115">
        <v>141.74</v>
      </c>
      <c r="I376" s="115">
        <v>141.78</v>
      </c>
      <c r="J376" s="115">
        <v>141.66</v>
      </c>
      <c r="K376" s="115">
        <v>141.68</v>
      </c>
      <c r="L376" s="115">
        <v>141.69</v>
      </c>
      <c r="M376" s="115">
        <v>141.69</v>
      </c>
      <c r="N376" s="58">
        <f t="shared" si="4"/>
        <v>131.80250000000001</v>
      </c>
    </row>
    <row r="377" spans="1:21" x14ac:dyDescent="0.25">
      <c r="A377" s="118" t="s">
        <v>648</v>
      </c>
      <c r="B377" s="115">
        <v>99.63</v>
      </c>
      <c r="C377" s="115">
        <v>99.56</v>
      </c>
      <c r="D377" s="115">
        <v>100.29</v>
      </c>
      <c r="E377" s="115">
        <v>99.89</v>
      </c>
      <c r="F377" s="115">
        <v>99.75</v>
      </c>
      <c r="G377" s="115">
        <v>99.62</v>
      </c>
      <c r="H377" s="115">
        <v>99.62</v>
      </c>
      <c r="I377" s="115">
        <v>99.65</v>
      </c>
      <c r="J377" s="115">
        <v>100.6</v>
      </c>
      <c r="K377" s="115">
        <v>99.76</v>
      </c>
      <c r="L377" s="115">
        <v>99.92</v>
      </c>
      <c r="M377" s="115">
        <v>100.23</v>
      </c>
      <c r="N377" s="58">
        <f t="shared" si="4"/>
        <v>99.876666666666665</v>
      </c>
    </row>
    <row r="378" spans="1:21" x14ac:dyDescent="0.25">
      <c r="A378" s="118" t="s">
        <v>747</v>
      </c>
      <c r="B378" s="115">
        <v>108.09</v>
      </c>
      <c r="C378" s="115">
        <v>107.96</v>
      </c>
      <c r="D378" s="115">
        <v>108.15</v>
      </c>
      <c r="E378" s="115">
        <v>107.92</v>
      </c>
      <c r="F378" s="115">
        <v>107.88</v>
      </c>
      <c r="G378" s="115">
        <v>107.93</v>
      </c>
      <c r="H378" s="115">
        <v>107.44</v>
      </c>
      <c r="I378" s="115">
        <v>107.37</v>
      </c>
      <c r="J378" s="115">
        <v>107.7</v>
      </c>
      <c r="K378" s="115">
        <v>108.52</v>
      </c>
      <c r="L378" s="115">
        <v>108.28</v>
      </c>
      <c r="M378" s="115">
        <v>108.52</v>
      </c>
      <c r="N378" s="58">
        <f t="shared" si="4"/>
        <v>107.98000000000002</v>
      </c>
    </row>
    <row r="379" spans="1:21" x14ac:dyDescent="0.25">
      <c r="A379" s="118" t="s">
        <v>759</v>
      </c>
      <c r="B379" s="115">
        <v>93.38</v>
      </c>
      <c r="C379" s="115">
        <v>90.56</v>
      </c>
      <c r="D379" s="115">
        <v>98.55</v>
      </c>
      <c r="E379" s="115">
        <v>94.31</v>
      </c>
      <c r="F379" s="115">
        <v>89.86</v>
      </c>
      <c r="G379" s="115">
        <v>86.57</v>
      </c>
      <c r="H379" s="115">
        <v>88.22</v>
      </c>
      <c r="I379" s="115">
        <v>84.46</v>
      </c>
      <c r="J379" s="115">
        <v>98.56</v>
      </c>
      <c r="K379" s="115">
        <v>85.14</v>
      </c>
      <c r="L379" s="115">
        <v>69.42</v>
      </c>
      <c r="M379" s="115">
        <v>83.99</v>
      </c>
      <c r="N379" s="58">
        <f t="shared" si="4"/>
        <v>88.584999999999994</v>
      </c>
      <c r="Q379" s="115"/>
      <c r="R379" s="115"/>
      <c r="S379" s="115"/>
      <c r="T379" s="115"/>
      <c r="U379" s="115"/>
    </row>
    <row r="380" spans="1:21" x14ac:dyDescent="0.25">
      <c r="A380" s="118" t="s">
        <v>760</v>
      </c>
      <c r="B380" s="115">
        <v>95.85</v>
      </c>
      <c r="C380" s="115">
        <v>95.59</v>
      </c>
      <c r="D380" s="115">
        <v>96</v>
      </c>
      <c r="E380" s="115">
        <v>95.6</v>
      </c>
      <c r="F380" s="115">
        <v>93.89</v>
      </c>
      <c r="G380" s="115">
        <v>93.89</v>
      </c>
      <c r="H380" s="115">
        <v>93.87</v>
      </c>
      <c r="I380" s="115">
        <v>93.87</v>
      </c>
      <c r="J380" s="115">
        <v>93.77</v>
      </c>
      <c r="K380" s="115">
        <v>93.79</v>
      </c>
      <c r="L380" s="115">
        <v>93.75</v>
      </c>
      <c r="M380" s="115">
        <v>93.75</v>
      </c>
      <c r="N380" s="58">
        <f t="shared" si="4"/>
        <v>94.46833333333332</v>
      </c>
      <c r="Q380" s="115"/>
      <c r="R380" s="115"/>
      <c r="S380" s="115"/>
      <c r="T380" s="115"/>
      <c r="U380" s="115"/>
    </row>
    <row r="381" spans="1:21" x14ac:dyDescent="0.25">
      <c r="A381" s="118" t="s">
        <v>655</v>
      </c>
      <c r="B381" s="115">
        <v>112.12</v>
      </c>
      <c r="C381" s="115">
        <v>112.12</v>
      </c>
      <c r="D381" s="115">
        <v>112.12</v>
      </c>
      <c r="E381" s="115">
        <v>112.12</v>
      </c>
      <c r="F381" s="115">
        <v>112.12</v>
      </c>
      <c r="G381" s="115">
        <v>112.12</v>
      </c>
      <c r="H381" s="115">
        <v>112.15</v>
      </c>
      <c r="I381" s="115">
        <v>112.15</v>
      </c>
      <c r="J381" s="115">
        <v>112.11</v>
      </c>
      <c r="K381" s="115">
        <v>112.11</v>
      </c>
      <c r="L381" s="115">
        <v>112.11</v>
      </c>
      <c r="M381" s="115">
        <v>112.11</v>
      </c>
      <c r="N381" s="58">
        <f t="shared" si="4"/>
        <v>112.12166666666666</v>
      </c>
      <c r="Q381" s="115"/>
      <c r="R381" s="115"/>
      <c r="S381" s="115"/>
      <c r="T381" s="115"/>
      <c r="U381" s="115"/>
    </row>
    <row r="382" spans="1:21" x14ac:dyDescent="0.25">
      <c r="A382" s="118" t="s">
        <v>761</v>
      </c>
      <c r="B382" s="115">
        <v>115.48</v>
      </c>
      <c r="C382" s="115">
        <v>115.35</v>
      </c>
      <c r="D382" s="115">
        <v>115.35</v>
      </c>
      <c r="E382" s="115">
        <v>115.48</v>
      </c>
      <c r="F382" s="115">
        <v>115.51</v>
      </c>
      <c r="G382" s="115">
        <v>115.51</v>
      </c>
      <c r="H382" s="115">
        <v>115.51</v>
      </c>
      <c r="I382" s="115">
        <v>115.51</v>
      </c>
      <c r="J382" s="115">
        <v>115.51</v>
      </c>
      <c r="K382" s="115">
        <v>115.51</v>
      </c>
      <c r="L382" s="115">
        <v>115.51</v>
      </c>
      <c r="M382" s="115">
        <v>115.51</v>
      </c>
      <c r="N382" s="58">
        <f t="shared" si="4"/>
        <v>115.47833333333334</v>
      </c>
      <c r="Q382" s="115"/>
      <c r="R382" s="115"/>
      <c r="S382" s="115"/>
      <c r="T382" s="115"/>
      <c r="U382" s="115"/>
    </row>
    <row r="383" spans="1:21" x14ac:dyDescent="0.25">
      <c r="A383" s="118" t="s">
        <v>762</v>
      </c>
      <c r="B383" s="115">
        <v>112.14</v>
      </c>
      <c r="C383" s="115">
        <v>112.11</v>
      </c>
      <c r="D383" s="115">
        <v>112.16</v>
      </c>
      <c r="E383" s="115">
        <v>112.16</v>
      </c>
      <c r="F383" s="115">
        <v>112.27</v>
      </c>
      <c r="G383" s="115">
        <v>112.27</v>
      </c>
      <c r="H383" s="115">
        <v>112.26</v>
      </c>
      <c r="I383" s="115">
        <v>112.26</v>
      </c>
      <c r="J383" s="115">
        <v>111.31</v>
      </c>
      <c r="K383" s="115">
        <v>111.31</v>
      </c>
      <c r="L383" s="115">
        <v>111.31</v>
      </c>
      <c r="M383" s="115">
        <v>111.25</v>
      </c>
      <c r="N383" s="58">
        <f t="shared" si="4"/>
        <v>111.90083333333331</v>
      </c>
      <c r="Q383" s="115"/>
      <c r="R383" s="115"/>
      <c r="S383" s="115"/>
      <c r="T383" s="115"/>
      <c r="U383" s="115"/>
    </row>
    <row r="384" spans="1:21" x14ac:dyDescent="0.25">
      <c r="A384" s="16" t="s">
        <v>346</v>
      </c>
      <c r="B384" s="115">
        <v>112.33</v>
      </c>
      <c r="C384" s="115">
        <v>111.33</v>
      </c>
      <c r="D384" s="115">
        <v>111.56</v>
      </c>
      <c r="E384" s="115">
        <v>111.91</v>
      </c>
      <c r="F384" s="115">
        <v>113.66</v>
      </c>
      <c r="G384" s="115">
        <v>114.86</v>
      </c>
      <c r="H384" s="115">
        <v>116.24</v>
      </c>
      <c r="I384" s="115">
        <v>115.66</v>
      </c>
      <c r="J384" s="115">
        <v>117.04</v>
      </c>
      <c r="K384" s="115">
        <v>116.34</v>
      </c>
      <c r="L384" s="115">
        <v>114.8</v>
      </c>
      <c r="M384" s="115">
        <v>114.73</v>
      </c>
      <c r="N384" s="58">
        <f t="shared" si="4"/>
        <v>114.20499999999998</v>
      </c>
      <c r="Q384" s="115"/>
      <c r="R384" s="115"/>
      <c r="S384" s="115"/>
      <c r="T384" s="115"/>
      <c r="U384" s="115"/>
    </row>
    <row r="385" spans="1:14" x14ac:dyDescent="0.25">
      <c r="A385" s="44" t="s">
        <v>1448</v>
      </c>
      <c r="B385" s="57" t="s">
        <v>148</v>
      </c>
      <c r="C385" s="57" t="s">
        <v>160</v>
      </c>
      <c r="D385" s="57" t="s">
        <v>171</v>
      </c>
      <c r="E385" s="57" t="s">
        <v>182</v>
      </c>
      <c r="F385" s="57" t="s">
        <v>191</v>
      </c>
      <c r="G385" s="57" t="s">
        <v>202</v>
      </c>
      <c r="H385" s="57" t="s">
        <v>212</v>
      </c>
      <c r="I385" s="57" t="s">
        <v>223</v>
      </c>
      <c r="J385" s="57" t="s">
        <v>232</v>
      </c>
      <c r="K385" s="57" t="s">
        <v>239</v>
      </c>
      <c r="L385" s="57" t="s">
        <v>246</v>
      </c>
      <c r="M385" s="57" t="s">
        <v>254</v>
      </c>
      <c r="N385" s="125" t="s">
        <v>287</v>
      </c>
    </row>
    <row r="386" spans="1:14" x14ac:dyDescent="0.25">
      <c r="A386" s="118" t="s">
        <v>754</v>
      </c>
      <c r="B386" s="115">
        <v>118.63</v>
      </c>
      <c r="C386" s="115">
        <v>118.07</v>
      </c>
      <c r="D386" s="115">
        <v>118.35</v>
      </c>
      <c r="E386" s="115">
        <v>120.95</v>
      </c>
      <c r="F386" s="115">
        <v>124.65715784778034</v>
      </c>
      <c r="G386" s="115">
        <v>124.7460399567627</v>
      </c>
      <c r="H386" s="115">
        <v>125.66819183745484</v>
      </c>
      <c r="I386" s="115">
        <v>125.27933261065697</v>
      </c>
      <c r="J386" s="115">
        <v>125.62375078296365</v>
      </c>
      <c r="K386" s="115">
        <v>124.61271679328914</v>
      </c>
      <c r="L386" s="115">
        <v>124.7349296931399</v>
      </c>
      <c r="M386" s="115">
        <v>121.86848167845832</v>
      </c>
      <c r="N386" s="58">
        <f t="shared" si="4"/>
        <v>122.76588343337549</v>
      </c>
    </row>
    <row r="387" spans="1:14" x14ac:dyDescent="0.25">
      <c r="A387" s="118" t="s">
        <v>755</v>
      </c>
      <c r="B387" s="115">
        <v>133.49</v>
      </c>
      <c r="C387" s="115">
        <v>133.69999999999999</v>
      </c>
      <c r="D387" s="115">
        <v>133.63</v>
      </c>
      <c r="E387" s="115">
        <v>133.30000000000001</v>
      </c>
      <c r="F387" s="115">
        <v>133.43430362681048</v>
      </c>
      <c r="G387" s="115">
        <v>133.08910331560605</v>
      </c>
      <c r="H387" s="115">
        <v>133.30485351010884</v>
      </c>
      <c r="I387" s="115">
        <v>133.39115358790991</v>
      </c>
      <c r="J387" s="115">
        <v>133.67882051391362</v>
      </c>
      <c r="K387" s="115">
        <v>133.63567047501306</v>
      </c>
      <c r="L387" s="115">
        <v>133.82265397691546</v>
      </c>
      <c r="M387" s="115">
        <v>133.73635389911436</v>
      </c>
      <c r="N387" s="58">
        <f t="shared" si="4"/>
        <v>133.51774274211598</v>
      </c>
    </row>
    <row r="388" spans="1:14" x14ac:dyDescent="0.25">
      <c r="A388" s="118" t="s">
        <v>756</v>
      </c>
      <c r="B388" s="115">
        <v>107.43</v>
      </c>
      <c r="C388" s="115">
        <v>107.39</v>
      </c>
      <c r="D388" s="115">
        <v>107.6</v>
      </c>
      <c r="E388" s="115">
        <v>107.56</v>
      </c>
      <c r="F388" s="115">
        <v>107.70585405594402</v>
      </c>
      <c r="G388" s="115">
        <v>107.97905275231156</v>
      </c>
      <c r="H388" s="115">
        <v>107.96812480445686</v>
      </c>
      <c r="I388" s="115">
        <v>108.03369249158507</v>
      </c>
      <c r="J388" s="115">
        <v>108.06647633514918</v>
      </c>
      <c r="K388" s="115">
        <v>108.09926017871329</v>
      </c>
      <c r="L388" s="115">
        <v>108.11018812656799</v>
      </c>
      <c r="M388" s="115">
        <v>108.21946760511501</v>
      </c>
      <c r="N388" s="58">
        <f t="shared" si="4"/>
        <v>107.84684302915356</v>
      </c>
    </row>
    <row r="389" spans="1:14" x14ac:dyDescent="0.25">
      <c r="A389" s="118" t="s">
        <v>757</v>
      </c>
      <c r="B389" s="115">
        <v>116.61</v>
      </c>
      <c r="C389" s="115">
        <v>116.56</v>
      </c>
      <c r="D389" s="115">
        <v>116.56</v>
      </c>
      <c r="E389" s="115">
        <v>116.42</v>
      </c>
      <c r="F389" s="115">
        <v>116.8326401764912</v>
      </c>
      <c r="G389" s="115">
        <v>117.22623694294765</v>
      </c>
      <c r="H389" s="115">
        <v>117.51050127427732</v>
      </c>
      <c r="I389" s="115">
        <v>117.47770154373927</v>
      </c>
      <c r="J389" s="115">
        <v>117.54330100481536</v>
      </c>
      <c r="K389" s="115">
        <v>117.89316479722109</v>
      </c>
      <c r="L389" s="115">
        <v>117.71823290101823</v>
      </c>
      <c r="M389" s="115">
        <v>117.69636641399286</v>
      </c>
      <c r="N389" s="58">
        <f t="shared" si="4"/>
        <v>117.1706787545419</v>
      </c>
    </row>
    <row r="390" spans="1:14" x14ac:dyDescent="0.25">
      <c r="A390" s="118" t="s">
        <v>758</v>
      </c>
      <c r="B390" s="115">
        <v>144.58000000000001</v>
      </c>
      <c r="C390" s="115">
        <v>144.13999999999999</v>
      </c>
      <c r="D390" s="115">
        <v>145.13</v>
      </c>
      <c r="E390" s="115">
        <v>145.12</v>
      </c>
      <c r="F390" s="115">
        <v>137.84885882603243</v>
      </c>
      <c r="G390" s="115">
        <v>140.90443117374753</v>
      </c>
      <c r="H390" s="115">
        <v>142.38709286145735</v>
      </c>
      <c r="I390" s="115">
        <v>142.4257709924411</v>
      </c>
      <c r="J390" s="115">
        <v>142.41287828211318</v>
      </c>
      <c r="K390" s="115">
        <v>142.39998557178527</v>
      </c>
      <c r="L390" s="115">
        <v>142.60626893703187</v>
      </c>
      <c r="M390" s="115">
        <v>142.60626893703187</v>
      </c>
      <c r="N390" s="58">
        <f t="shared" si="4"/>
        <v>142.71346296513673</v>
      </c>
    </row>
    <row r="391" spans="1:14" x14ac:dyDescent="0.25">
      <c r="A391" s="118" t="s">
        <v>648</v>
      </c>
      <c r="B391" s="115">
        <v>101.16</v>
      </c>
      <c r="C391" s="115">
        <v>102.23</v>
      </c>
      <c r="D391" s="115">
        <v>102.42</v>
      </c>
      <c r="E391" s="115">
        <v>102.45</v>
      </c>
      <c r="F391" s="115">
        <v>101.81490657169586</v>
      </c>
      <c r="G391" s="115">
        <v>101.79518646583264</v>
      </c>
      <c r="H391" s="115">
        <v>101.77546635996946</v>
      </c>
      <c r="I391" s="115">
        <v>101.77546635996946</v>
      </c>
      <c r="J391" s="115">
        <v>101.59798540720067</v>
      </c>
      <c r="K391" s="115">
        <v>101.85434678342224</v>
      </c>
      <c r="L391" s="115">
        <v>101.77546635996946</v>
      </c>
      <c r="M391" s="115">
        <v>101.79518646583264</v>
      </c>
      <c r="N391" s="58">
        <f t="shared" si="4"/>
        <v>101.87033423115768</v>
      </c>
    </row>
    <row r="392" spans="1:14" x14ac:dyDescent="0.25">
      <c r="A392" s="118" t="s">
        <v>747</v>
      </c>
      <c r="B392" s="115">
        <v>109.19</v>
      </c>
      <c r="C392" s="115">
        <v>109.04</v>
      </c>
      <c r="D392" s="115">
        <v>108.48</v>
      </c>
      <c r="E392" s="115">
        <v>108.47</v>
      </c>
      <c r="F392" s="115">
        <v>109.06614381495019</v>
      </c>
      <c r="G392" s="115">
        <v>109.41070829625271</v>
      </c>
      <c r="H392" s="115">
        <v>109.82418567381571</v>
      </c>
      <c r="I392" s="115">
        <v>109.80121470839552</v>
      </c>
      <c r="J392" s="115">
        <v>109.89309857007621</v>
      </c>
      <c r="K392" s="115">
        <v>109.61744698503419</v>
      </c>
      <c r="L392" s="115">
        <v>110.06538081072745</v>
      </c>
      <c r="M392" s="115">
        <v>109.29585346915187</v>
      </c>
      <c r="N392" s="58">
        <f t="shared" si="4"/>
        <v>109.3461693607003</v>
      </c>
    </row>
    <row r="393" spans="1:14" x14ac:dyDescent="0.25">
      <c r="A393" s="118" t="s">
        <v>759</v>
      </c>
      <c r="B393" s="115">
        <v>83.53</v>
      </c>
      <c r="C393" s="115">
        <v>84.47</v>
      </c>
      <c r="D393" s="115">
        <v>85.41</v>
      </c>
      <c r="E393" s="115">
        <v>85.88</v>
      </c>
      <c r="F393" s="115">
        <v>84.169519597837322</v>
      </c>
      <c r="G393" s="115">
        <v>82.132307798003822</v>
      </c>
      <c r="H393" s="115">
        <v>82.065041370650846</v>
      </c>
      <c r="I393" s="115">
        <v>82.132307798003822</v>
      </c>
      <c r="J393" s="115">
        <v>82.132307798003822</v>
      </c>
      <c r="K393" s="115">
        <v>82.016993922541545</v>
      </c>
      <c r="L393" s="115">
        <v>82.199574225356827</v>
      </c>
      <c r="M393" s="115">
        <v>82.535906362121779</v>
      </c>
      <c r="N393" s="58">
        <f t="shared" si="4"/>
        <v>83.222829906043316</v>
      </c>
    </row>
    <row r="394" spans="1:14" x14ac:dyDescent="0.25">
      <c r="A394" s="118" t="s">
        <v>760</v>
      </c>
      <c r="B394" s="115">
        <v>94.33</v>
      </c>
      <c r="C394" s="115">
        <v>94.17</v>
      </c>
      <c r="D394" s="115">
        <v>94.28</v>
      </c>
      <c r="E394" s="115">
        <v>94.28</v>
      </c>
      <c r="F394" s="115">
        <v>95.428988675688018</v>
      </c>
      <c r="G394" s="115">
        <v>95.448205145417319</v>
      </c>
      <c r="H394" s="115">
        <v>95.553895728928453</v>
      </c>
      <c r="I394" s="115">
        <v>95.582720433522397</v>
      </c>
      <c r="J394" s="115">
        <v>95.6403698427103</v>
      </c>
      <c r="K394" s="115">
        <v>95.707627486762831</v>
      </c>
      <c r="L394" s="115">
        <v>95.861359244597196</v>
      </c>
      <c r="M394" s="115">
        <v>95.851751009732567</v>
      </c>
      <c r="N394" s="58">
        <f t="shared" si="4"/>
        <v>95.177909797279895</v>
      </c>
    </row>
    <row r="395" spans="1:14" x14ac:dyDescent="0.25">
      <c r="A395" s="118" t="s">
        <v>655</v>
      </c>
      <c r="B395" s="115">
        <v>112.18</v>
      </c>
      <c r="C395" s="115">
        <v>111.98</v>
      </c>
      <c r="D395" s="115">
        <v>112.04</v>
      </c>
      <c r="E395" s="115">
        <v>112.04</v>
      </c>
      <c r="F395" s="115">
        <v>112.02996750860021</v>
      </c>
      <c r="G395" s="115">
        <v>112.02996750860021</v>
      </c>
      <c r="H395" s="115">
        <v>112.02996750860021</v>
      </c>
      <c r="I395" s="115">
        <v>112.02996750860021</v>
      </c>
      <c r="J395" s="115">
        <v>112.02996750860021</v>
      </c>
      <c r="K395" s="115">
        <v>112.02996750860021</v>
      </c>
      <c r="L395" s="115">
        <v>112.02996750860021</v>
      </c>
      <c r="M395" s="115">
        <v>112.02996750860021</v>
      </c>
      <c r="N395" s="58">
        <f t="shared" si="4"/>
        <v>112.03997833906682</v>
      </c>
    </row>
    <row r="396" spans="1:14" x14ac:dyDescent="0.25">
      <c r="A396" s="118" t="s">
        <v>761</v>
      </c>
      <c r="B396" s="115">
        <v>116.43</v>
      </c>
      <c r="C396" s="115">
        <v>116.43</v>
      </c>
      <c r="D396" s="115">
        <v>117.38</v>
      </c>
      <c r="E396" s="115">
        <v>117.38</v>
      </c>
      <c r="F396" s="115">
        <v>117.2716467393055</v>
      </c>
      <c r="G396" s="115">
        <v>117.2716467393055</v>
      </c>
      <c r="H396" s="115">
        <v>117.2716467393055</v>
      </c>
      <c r="I396" s="115">
        <v>117.2716467393055</v>
      </c>
      <c r="J396" s="115">
        <v>117.2716467393055</v>
      </c>
      <c r="K396" s="115">
        <v>117.2716467393055</v>
      </c>
      <c r="L396" s="115">
        <v>117.2716467393055</v>
      </c>
      <c r="M396" s="115">
        <v>117.2716467393055</v>
      </c>
      <c r="N396" s="58">
        <f t="shared" si="4"/>
        <v>117.149431159537</v>
      </c>
    </row>
    <row r="397" spans="1:14" x14ac:dyDescent="0.25">
      <c r="A397" s="118" t="s">
        <v>762</v>
      </c>
      <c r="B397" s="115">
        <v>113.5</v>
      </c>
      <c r="C397" s="115">
        <v>112.6</v>
      </c>
      <c r="D397" s="115">
        <v>112.6</v>
      </c>
      <c r="E397" s="115">
        <v>112.6</v>
      </c>
      <c r="F397" s="115">
        <v>112.98289149128942</v>
      </c>
      <c r="G397" s="115">
        <v>112.98289149128942</v>
      </c>
      <c r="H397" s="115">
        <v>113.23184785307326</v>
      </c>
      <c r="I397" s="115">
        <v>113.22102366343049</v>
      </c>
      <c r="J397" s="115">
        <v>113.31844137021547</v>
      </c>
      <c r="K397" s="115">
        <v>113.31844137021547</v>
      </c>
      <c r="L397" s="115">
        <v>113.28596880128714</v>
      </c>
      <c r="M397" s="115">
        <v>113.30761718057271</v>
      </c>
      <c r="N397" s="58">
        <f t="shared" ref="N397:N398" si="5">AVERAGE(B397:M397)</f>
        <v>113.07909360178111</v>
      </c>
    </row>
    <row r="398" spans="1:14" x14ac:dyDescent="0.25">
      <c r="A398" s="16" t="s">
        <v>346</v>
      </c>
      <c r="B398" s="115">
        <v>114.29</v>
      </c>
      <c r="C398" s="115">
        <v>114.03</v>
      </c>
      <c r="D398" s="115">
        <v>114.23</v>
      </c>
      <c r="E398" s="115">
        <v>115.41</v>
      </c>
      <c r="F398" s="115">
        <v>116.92177675613547</v>
      </c>
      <c r="G398" s="115">
        <v>117.0431106754107</v>
      </c>
      <c r="H398" s="115">
        <v>117.62771955919138</v>
      </c>
      <c r="I398" s="115">
        <v>117.44020350212965</v>
      </c>
      <c r="J398" s="115">
        <v>117.62771955919138</v>
      </c>
      <c r="K398" s="115">
        <v>117.14238388209044</v>
      </c>
      <c r="L398" s="115">
        <v>117.25268744506792</v>
      </c>
      <c r="M398" s="115">
        <v>115.78565005746736</v>
      </c>
      <c r="N398" s="58">
        <f t="shared" si="5"/>
        <v>116.2334376197237</v>
      </c>
    </row>
  </sheetData>
  <customSheetViews>
    <customSheetView guid="{0A7E1136-5040-473C-AA96-D25ADB173731}" showRuler="0">
      <selection activeCell="B19" sqref="B19"/>
      <pageMargins left="0.78740157499999996" right="0.78740157499999996" top="0.984251969" bottom="0.984251969" header="0.5" footer="0.5"/>
      <pageSetup orientation="portrait" horizontalDpi="200" verticalDpi="200" r:id="rId1"/>
      <headerFooter alignWithMargins="0"/>
    </customSheetView>
    <customSheetView guid="{E71F7A86-BDE9-40B2-A296-8342ABE0EBAC}" showRuler="0">
      <selection activeCell="B19" sqref="B19"/>
      <pageMargins left="0.78740157499999996" right="0.78740157499999996" top="0.984251969" bottom="0.984251969" header="0.5" footer="0.5"/>
      <pageSetup orientation="portrait" horizontalDpi="200" verticalDpi="200" r:id="rId2"/>
      <headerFooter alignWithMargins="0"/>
    </customSheetView>
  </customSheetViews>
  <mergeCells count="5">
    <mergeCell ref="A17:AA17"/>
    <mergeCell ref="A36:Y36"/>
    <mergeCell ref="A32:P32"/>
    <mergeCell ref="A33:O33"/>
    <mergeCell ref="A34:R34"/>
  </mergeCells>
  <phoneticPr fontId="0" type="noConversion"/>
  <pageMargins left="0.78740157499999996" right="0.78740157499999996" top="0.984251969" bottom="0.984251969" header="0.5" footer="0.5"/>
  <pageSetup orientation="portrait" horizontalDpi="200" verticalDpi="200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BR42"/>
  <sheetViews>
    <sheetView workbookViewId="0">
      <pane xSplit="1" ySplit="2" topLeftCell="B3" activePane="bottomRight" state="frozen"/>
      <selection activeCell="A23" sqref="A23"/>
      <selection pane="topRight" activeCell="A23" sqref="A23"/>
      <selection pane="bottomLeft" activeCell="A23" sqref="A23"/>
      <selection pane="bottomRight" activeCell="B5" sqref="B5"/>
    </sheetView>
  </sheetViews>
  <sheetFormatPr baseColWidth="10" defaultColWidth="11.44140625" defaultRowHeight="13.2" x14ac:dyDescent="0.25"/>
  <cols>
    <col min="1" max="1" width="30.5546875" style="7" customWidth="1"/>
    <col min="2" max="8" width="5" style="7" bestFit="1" customWidth="1"/>
    <col min="9" max="11" width="9.44140625" style="7" customWidth="1"/>
    <col min="12" max="14" width="6.5546875" style="7" customWidth="1"/>
    <col min="15" max="20" width="6.5546875" style="7" bestFit="1" customWidth="1"/>
    <col min="21" max="22" width="8" style="7" customWidth="1"/>
    <col min="23" max="23" width="6.44140625" style="7" customWidth="1"/>
    <col min="24" max="34" width="7.33203125" style="7" customWidth="1"/>
    <col min="35" max="37" width="5.33203125" style="7" bestFit="1" customWidth="1"/>
    <col min="38" max="38" width="6.109375" style="7" bestFit="1" customWidth="1"/>
    <col min="39" max="39" width="5.33203125" style="7" customWidth="1"/>
    <col min="40" max="40" width="5.33203125" style="7" bestFit="1" customWidth="1"/>
    <col min="41" max="41" width="6.109375" style="7" customWidth="1"/>
    <col min="42" max="42" width="6.33203125" style="7" customWidth="1"/>
    <col min="43" max="69" width="11.5546875"/>
    <col min="70" max="70" width="8" style="7" customWidth="1"/>
    <col min="71" max="16384" width="11.44140625" style="7"/>
  </cols>
  <sheetData>
    <row r="2" spans="1:70" x14ac:dyDescent="0.25">
      <c r="A2" s="23"/>
      <c r="B2" s="23">
        <v>2020</v>
      </c>
      <c r="C2" s="23">
        <v>2019</v>
      </c>
      <c r="D2" s="23">
        <v>2018</v>
      </c>
      <c r="E2" s="23">
        <v>2017</v>
      </c>
      <c r="F2" s="23">
        <v>2016</v>
      </c>
      <c r="G2" s="23">
        <v>2015</v>
      </c>
      <c r="H2" s="23">
        <v>2014</v>
      </c>
      <c r="I2" s="23">
        <v>2013</v>
      </c>
      <c r="J2" s="23">
        <v>2012</v>
      </c>
      <c r="K2" s="23">
        <v>2011</v>
      </c>
      <c r="L2" s="23">
        <v>2010</v>
      </c>
      <c r="M2" s="23">
        <v>2009</v>
      </c>
      <c r="N2" s="23">
        <v>2008</v>
      </c>
      <c r="O2" s="8">
        <v>2007</v>
      </c>
      <c r="P2" s="8">
        <v>2006</v>
      </c>
      <c r="Q2" s="8">
        <v>2005</v>
      </c>
      <c r="R2" s="8">
        <f t="shared" ref="R2:AO2" si="0">S2+1</f>
        <v>2004</v>
      </c>
      <c r="S2" s="8">
        <f t="shared" si="0"/>
        <v>2003</v>
      </c>
      <c r="T2" s="8">
        <f t="shared" si="0"/>
        <v>2002</v>
      </c>
      <c r="U2" s="8">
        <f t="shared" si="0"/>
        <v>2001</v>
      </c>
      <c r="V2" s="8">
        <f t="shared" si="0"/>
        <v>2000</v>
      </c>
      <c r="W2" s="8">
        <f t="shared" si="0"/>
        <v>1999</v>
      </c>
      <c r="X2" s="8">
        <f t="shared" si="0"/>
        <v>1998</v>
      </c>
      <c r="Y2" s="8">
        <f t="shared" si="0"/>
        <v>1997</v>
      </c>
      <c r="Z2" s="8">
        <f t="shared" si="0"/>
        <v>1996</v>
      </c>
      <c r="AA2" s="8">
        <f t="shared" si="0"/>
        <v>1995</v>
      </c>
      <c r="AB2" s="8">
        <f t="shared" si="0"/>
        <v>1994</v>
      </c>
      <c r="AC2" s="8">
        <f t="shared" si="0"/>
        <v>1993</v>
      </c>
      <c r="AD2" s="8">
        <f t="shared" si="0"/>
        <v>1992</v>
      </c>
      <c r="AE2" s="8">
        <f t="shared" si="0"/>
        <v>1991</v>
      </c>
      <c r="AF2" s="8">
        <f t="shared" si="0"/>
        <v>1990</v>
      </c>
      <c r="AG2" s="8">
        <f t="shared" si="0"/>
        <v>1989</v>
      </c>
      <c r="AH2" s="8">
        <f t="shared" si="0"/>
        <v>1988</v>
      </c>
      <c r="AI2" s="8">
        <f t="shared" si="0"/>
        <v>1987</v>
      </c>
      <c r="AJ2" s="8">
        <f t="shared" si="0"/>
        <v>1986</v>
      </c>
      <c r="AK2" s="8">
        <f t="shared" si="0"/>
        <v>1985</v>
      </c>
      <c r="AL2" s="8">
        <f t="shared" si="0"/>
        <v>1984</v>
      </c>
      <c r="AM2" s="8">
        <f t="shared" si="0"/>
        <v>1983</v>
      </c>
      <c r="AN2" s="8">
        <f t="shared" si="0"/>
        <v>1982</v>
      </c>
      <c r="AO2" s="8">
        <f t="shared" si="0"/>
        <v>1981</v>
      </c>
      <c r="AP2" s="8">
        <v>1980</v>
      </c>
    </row>
    <row r="3" spans="1:7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70" x14ac:dyDescent="0.25">
      <c r="A4" s="16" t="s">
        <v>50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70" x14ac:dyDescent="0.25">
      <c r="A5" s="29" t="s">
        <v>29</v>
      </c>
      <c r="B5" s="29"/>
      <c r="C5" s="29"/>
      <c r="D5" s="29"/>
      <c r="E5" s="29"/>
      <c r="F5" s="29"/>
      <c r="G5" s="29"/>
      <c r="H5" s="29"/>
      <c r="I5" s="29"/>
      <c r="J5" s="29">
        <v>284.60000000000002</v>
      </c>
      <c r="K5" s="29"/>
      <c r="L5" s="29"/>
      <c r="M5" s="29"/>
      <c r="N5" s="29"/>
      <c r="O5" s="7">
        <v>144</v>
      </c>
      <c r="P5" s="7">
        <v>134</v>
      </c>
      <c r="Q5" s="7">
        <v>130</v>
      </c>
      <c r="R5" s="15">
        <v>62</v>
      </c>
      <c r="S5" s="15">
        <v>143</v>
      </c>
      <c r="T5" s="15">
        <v>133</v>
      </c>
      <c r="U5" s="15">
        <v>102</v>
      </c>
      <c r="V5" s="15">
        <v>53</v>
      </c>
      <c r="W5" s="15">
        <v>71</v>
      </c>
      <c r="X5" s="15">
        <v>105</v>
      </c>
      <c r="Y5" s="15">
        <v>85</v>
      </c>
      <c r="Z5" s="15">
        <v>98</v>
      </c>
      <c r="AA5" s="15">
        <v>63</v>
      </c>
      <c r="AB5" s="15">
        <v>47</v>
      </c>
      <c r="AC5" s="15">
        <v>57</v>
      </c>
      <c r="AD5" s="15">
        <v>47</v>
      </c>
      <c r="AE5" s="15">
        <v>54</v>
      </c>
      <c r="AF5" s="15">
        <v>34</v>
      </c>
      <c r="AG5" s="17">
        <v>41</v>
      </c>
      <c r="AH5" s="17">
        <v>49</v>
      </c>
      <c r="AI5" s="17">
        <v>56</v>
      </c>
      <c r="AJ5" s="17">
        <v>51</v>
      </c>
      <c r="AK5" s="17">
        <v>66</v>
      </c>
      <c r="AL5" s="17">
        <v>50</v>
      </c>
      <c r="AM5" s="17">
        <v>45</v>
      </c>
      <c r="AN5" s="17">
        <v>43</v>
      </c>
      <c r="AO5" s="17">
        <v>35</v>
      </c>
      <c r="AP5" s="17">
        <v>25</v>
      </c>
    </row>
    <row r="6" spans="1:70" x14ac:dyDescent="0.25">
      <c r="A6" s="29" t="s">
        <v>30</v>
      </c>
      <c r="B6" s="29"/>
      <c r="C6" s="29"/>
      <c r="D6" s="29"/>
      <c r="E6" s="29"/>
      <c r="F6" s="29"/>
      <c r="G6" s="29"/>
      <c r="H6" s="29"/>
      <c r="I6" s="29"/>
      <c r="J6" s="29">
        <v>255</v>
      </c>
      <c r="K6" s="29"/>
      <c r="L6" s="29"/>
      <c r="M6" s="29"/>
      <c r="N6" s="29"/>
      <c r="O6" s="7">
        <v>135</v>
      </c>
      <c r="P6" s="7">
        <v>125</v>
      </c>
      <c r="Q6" s="7">
        <v>122</v>
      </c>
      <c r="R6" s="15">
        <v>59</v>
      </c>
      <c r="S6" s="15">
        <v>143</v>
      </c>
      <c r="T6" s="15">
        <v>133</v>
      </c>
      <c r="U6" s="15">
        <v>91</v>
      </c>
      <c r="V6" s="15">
        <v>55</v>
      </c>
      <c r="W6" s="15">
        <v>86</v>
      </c>
      <c r="X6" s="15">
        <v>98</v>
      </c>
      <c r="Y6" s="15">
        <v>87</v>
      </c>
      <c r="Z6" s="15">
        <v>99</v>
      </c>
      <c r="AA6" s="15">
        <v>62</v>
      </c>
      <c r="AB6" s="15">
        <v>42</v>
      </c>
      <c r="AC6" s="15">
        <v>52</v>
      </c>
      <c r="AD6" s="15">
        <v>42</v>
      </c>
      <c r="AE6" s="15">
        <v>49</v>
      </c>
      <c r="AF6" s="15">
        <v>34</v>
      </c>
      <c r="AG6" s="7">
        <v>41</v>
      </c>
      <c r="AH6" s="7">
        <v>46</v>
      </c>
      <c r="AI6" s="7">
        <v>50</v>
      </c>
      <c r="AJ6" s="7">
        <v>48</v>
      </c>
      <c r="AK6" s="7">
        <v>48</v>
      </c>
      <c r="AL6" s="7">
        <v>50</v>
      </c>
      <c r="AM6" s="7">
        <v>45</v>
      </c>
      <c r="AN6" s="7">
        <v>43</v>
      </c>
      <c r="AO6" s="7">
        <v>35</v>
      </c>
      <c r="AP6" s="7">
        <v>25</v>
      </c>
    </row>
    <row r="7" spans="1:70" x14ac:dyDescent="0.25">
      <c r="A7" s="29" t="s">
        <v>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7">
        <v>155</v>
      </c>
      <c r="P7" s="7">
        <v>143</v>
      </c>
      <c r="Q7" s="7">
        <v>140</v>
      </c>
      <c r="R7" s="15">
        <v>115</v>
      </c>
      <c r="S7" s="15">
        <v>141</v>
      </c>
      <c r="T7" s="15">
        <v>130</v>
      </c>
      <c r="U7" s="15">
        <v>124</v>
      </c>
      <c r="V7" s="15">
        <v>117</v>
      </c>
      <c r="W7" s="15">
        <v>115</v>
      </c>
      <c r="X7" s="15">
        <v>123</v>
      </c>
      <c r="Y7" s="15">
        <v>109</v>
      </c>
      <c r="Z7" s="15">
        <v>117</v>
      </c>
      <c r="AA7" s="15">
        <v>94</v>
      </c>
      <c r="AB7" s="15">
        <v>79</v>
      </c>
      <c r="AC7" s="15">
        <v>61</v>
      </c>
      <c r="AD7" s="15">
        <v>56</v>
      </c>
      <c r="AE7" s="15">
        <v>87</v>
      </c>
      <c r="AF7" s="15">
        <v>84</v>
      </c>
      <c r="AG7" s="7">
        <v>73</v>
      </c>
      <c r="AH7" s="7">
        <v>81</v>
      </c>
      <c r="AI7" s="7">
        <v>89</v>
      </c>
      <c r="AJ7" s="7">
        <v>70</v>
      </c>
      <c r="AK7" s="7">
        <v>65</v>
      </c>
      <c r="AL7" s="7">
        <v>60</v>
      </c>
      <c r="AM7" s="7">
        <v>55</v>
      </c>
      <c r="AN7" s="7">
        <v>50</v>
      </c>
      <c r="AO7" s="7">
        <v>38</v>
      </c>
      <c r="AP7" s="7">
        <v>31</v>
      </c>
    </row>
    <row r="8" spans="1:70" x14ac:dyDescent="0.25">
      <c r="A8" s="29" t="s">
        <v>57</v>
      </c>
      <c r="B8" s="29"/>
      <c r="C8" s="29"/>
      <c r="D8" s="29"/>
      <c r="E8" s="29"/>
      <c r="F8" s="29"/>
      <c r="G8" s="29"/>
      <c r="H8" s="29"/>
      <c r="I8" s="29"/>
      <c r="J8" s="29">
        <v>235.1</v>
      </c>
      <c r="K8" s="29"/>
      <c r="L8" s="29"/>
      <c r="M8" s="29"/>
      <c r="N8" s="29"/>
      <c r="O8" s="7">
        <v>113</v>
      </c>
      <c r="P8" s="7">
        <v>104</v>
      </c>
      <c r="Q8" s="7">
        <v>102</v>
      </c>
      <c r="R8" s="15">
        <v>54</v>
      </c>
      <c r="S8" s="15">
        <v>113</v>
      </c>
      <c r="T8" s="15">
        <v>105</v>
      </c>
      <c r="U8" s="15">
        <v>79</v>
      </c>
      <c r="V8" s="15">
        <v>49</v>
      </c>
      <c r="W8" s="15">
        <v>67</v>
      </c>
      <c r="X8" s="15">
        <v>80</v>
      </c>
      <c r="Y8" s="15">
        <v>75</v>
      </c>
      <c r="Z8" s="15">
        <v>83</v>
      </c>
      <c r="AA8" s="15">
        <v>58</v>
      </c>
      <c r="AB8" s="15">
        <v>36</v>
      </c>
      <c r="AC8" s="15">
        <v>41</v>
      </c>
      <c r="AD8" s="15">
        <v>35</v>
      </c>
      <c r="AE8" s="15">
        <v>43</v>
      </c>
      <c r="AF8" s="15">
        <v>29</v>
      </c>
      <c r="AG8" s="7">
        <v>34</v>
      </c>
      <c r="AH8" s="7">
        <v>34</v>
      </c>
      <c r="AI8" s="7">
        <v>33</v>
      </c>
      <c r="AJ8" s="7">
        <v>46</v>
      </c>
      <c r="AK8" s="7">
        <v>65</v>
      </c>
      <c r="AL8" s="7">
        <v>50</v>
      </c>
      <c r="AM8" s="7">
        <v>48</v>
      </c>
      <c r="AN8" s="7">
        <v>45</v>
      </c>
      <c r="AO8" s="7">
        <v>35</v>
      </c>
      <c r="AP8" s="7">
        <v>25</v>
      </c>
    </row>
    <row r="9" spans="1:70" x14ac:dyDescent="0.25">
      <c r="A9" s="29" t="s">
        <v>32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7">
        <v>173</v>
      </c>
      <c r="P9" s="7">
        <v>160</v>
      </c>
      <c r="Q9" s="7">
        <v>156</v>
      </c>
      <c r="R9" s="15">
        <v>145</v>
      </c>
      <c r="S9" s="15">
        <v>159</v>
      </c>
      <c r="T9" s="15">
        <v>148</v>
      </c>
      <c r="U9" s="15">
        <v>141</v>
      </c>
      <c r="V9" s="15">
        <v>137</v>
      </c>
      <c r="W9" s="15">
        <v>140</v>
      </c>
      <c r="X9" s="15">
        <v>135</v>
      </c>
      <c r="Y9" s="15">
        <v>126</v>
      </c>
      <c r="Z9" s="15">
        <v>117</v>
      </c>
      <c r="AA9" s="15">
        <v>95</v>
      </c>
      <c r="AB9" s="15">
        <v>95</v>
      </c>
      <c r="AC9" s="15">
        <v>102</v>
      </c>
      <c r="AD9" s="15">
        <v>81</v>
      </c>
      <c r="AE9" s="15">
        <v>81</v>
      </c>
      <c r="AF9" s="15">
        <v>102</v>
      </c>
      <c r="AG9" s="7">
        <v>46</v>
      </c>
      <c r="AH9" s="7">
        <v>94</v>
      </c>
      <c r="AI9" s="7">
        <v>65</v>
      </c>
      <c r="AJ9" s="7">
        <v>121</v>
      </c>
      <c r="AK9" s="7">
        <v>134</v>
      </c>
      <c r="AL9" s="7">
        <v>130</v>
      </c>
      <c r="AM9" s="7">
        <v>113</v>
      </c>
      <c r="AN9" s="7">
        <v>108</v>
      </c>
      <c r="AO9" s="7">
        <v>105</v>
      </c>
      <c r="AP9" s="7">
        <v>93</v>
      </c>
    </row>
    <row r="10" spans="1:7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70" x14ac:dyDescent="0.25">
      <c r="A11" s="33" t="s">
        <v>51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BR11" s="15"/>
    </row>
    <row r="12" spans="1:70" x14ac:dyDescent="0.25">
      <c r="A12" s="29" t="s">
        <v>33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15">
        <v>198</v>
      </c>
      <c r="P12" s="15">
        <v>183</v>
      </c>
      <c r="Q12" s="15">
        <v>179</v>
      </c>
      <c r="R12" s="15">
        <v>165</v>
      </c>
      <c r="S12" s="15">
        <v>173</v>
      </c>
      <c r="T12" s="15">
        <v>160</v>
      </c>
      <c r="U12" s="15">
        <v>156</v>
      </c>
      <c r="V12" s="15">
        <v>152</v>
      </c>
      <c r="W12" s="15">
        <v>155</v>
      </c>
      <c r="X12" s="15">
        <v>150</v>
      </c>
      <c r="Y12" s="15">
        <v>145</v>
      </c>
      <c r="Z12" s="15">
        <v>145</v>
      </c>
      <c r="AA12" s="15">
        <v>135</v>
      </c>
      <c r="AB12" s="15">
        <v>131</v>
      </c>
      <c r="AC12" s="15">
        <v>75</v>
      </c>
      <c r="AD12" s="15">
        <v>75</v>
      </c>
      <c r="AE12" s="15">
        <v>71</v>
      </c>
      <c r="AF12" s="15">
        <v>72</v>
      </c>
      <c r="AG12" s="7">
        <v>69</v>
      </c>
      <c r="AH12" s="7">
        <v>68</v>
      </c>
      <c r="AI12" s="7">
        <v>66</v>
      </c>
      <c r="AJ12" s="7">
        <v>70</v>
      </c>
      <c r="AK12" s="7">
        <v>70</v>
      </c>
      <c r="AL12" s="7">
        <v>53</v>
      </c>
      <c r="AM12" s="7">
        <v>45</v>
      </c>
      <c r="AN12" s="7">
        <v>45</v>
      </c>
      <c r="AO12" s="7">
        <v>40</v>
      </c>
      <c r="AP12" s="7">
        <v>40</v>
      </c>
      <c r="BR12" s="15"/>
    </row>
    <row r="13" spans="1:70" x14ac:dyDescent="0.25">
      <c r="A13" s="29" t="s">
        <v>34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15">
        <v>474</v>
      </c>
      <c r="P13" s="15">
        <v>439</v>
      </c>
      <c r="Q13" s="15">
        <v>429</v>
      </c>
      <c r="R13" s="15">
        <v>397</v>
      </c>
      <c r="S13" s="15">
        <v>447</v>
      </c>
      <c r="T13" s="15">
        <v>414</v>
      </c>
      <c r="U13" s="15">
        <v>404</v>
      </c>
      <c r="V13" s="15">
        <v>394</v>
      </c>
      <c r="W13" s="15">
        <v>402</v>
      </c>
      <c r="X13" s="15">
        <v>388</v>
      </c>
      <c r="Y13" s="15">
        <v>376</v>
      </c>
      <c r="Z13" s="15">
        <v>370</v>
      </c>
      <c r="AA13" s="15">
        <v>365</v>
      </c>
      <c r="AB13" s="15">
        <v>361</v>
      </c>
      <c r="AC13" s="15">
        <v>362</v>
      </c>
      <c r="AD13" s="15">
        <v>345</v>
      </c>
      <c r="AE13" s="15">
        <v>323</v>
      </c>
      <c r="AF13" s="15">
        <v>354</v>
      </c>
      <c r="AG13" s="7">
        <v>289</v>
      </c>
      <c r="AH13" s="7">
        <v>500</v>
      </c>
      <c r="AI13" s="7">
        <v>237</v>
      </c>
      <c r="AJ13" s="7">
        <v>237</v>
      </c>
      <c r="AK13" s="7">
        <v>180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BR13" s="15"/>
    </row>
    <row r="14" spans="1:70" x14ac:dyDescent="0.25">
      <c r="A14" s="29" t="s">
        <v>35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15">
        <v>676</v>
      </c>
      <c r="P14" s="15">
        <v>693</v>
      </c>
      <c r="Q14" s="15">
        <v>482</v>
      </c>
      <c r="R14" s="15">
        <v>389</v>
      </c>
      <c r="S14" s="15">
        <v>332</v>
      </c>
      <c r="T14" s="15">
        <v>316</v>
      </c>
      <c r="U14" s="15">
        <v>324</v>
      </c>
      <c r="V14" s="15">
        <v>249</v>
      </c>
      <c r="W14" s="15">
        <v>300</v>
      </c>
      <c r="X14" s="15">
        <v>312</v>
      </c>
      <c r="Y14" s="15">
        <v>267</v>
      </c>
      <c r="Z14" s="15">
        <v>307</v>
      </c>
      <c r="AA14" s="15">
        <v>361</v>
      </c>
      <c r="AB14" s="15">
        <v>294</v>
      </c>
      <c r="AC14" s="15">
        <v>141</v>
      </c>
      <c r="AD14" s="15">
        <v>141</v>
      </c>
      <c r="AE14" s="15">
        <v>154</v>
      </c>
      <c r="AF14" s="15">
        <v>175</v>
      </c>
      <c r="AG14" s="7">
        <v>147</v>
      </c>
      <c r="AH14" s="7">
        <v>140</v>
      </c>
      <c r="AI14" s="7">
        <v>158</v>
      </c>
      <c r="AJ14" s="7">
        <v>123</v>
      </c>
      <c r="AK14" s="7">
        <v>198</v>
      </c>
      <c r="AL14" s="7">
        <v>75</v>
      </c>
      <c r="AM14" s="7">
        <v>65</v>
      </c>
      <c r="AN14" s="7">
        <v>65</v>
      </c>
      <c r="AO14" s="7">
        <v>55</v>
      </c>
      <c r="AP14" s="7">
        <v>55</v>
      </c>
      <c r="BR14" s="15"/>
    </row>
    <row r="15" spans="1:70" x14ac:dyDescent="0.25">
      <c r="A15" s="29" t="s">
        <v>36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15">
        <v>17</v>
      </c>
      <c r="P15" s="15">
        <v>15</v>
      </c>
      <c r="Q15" s="15">
        <v>15</v>
      </c>
      <c r="R15" s="15">
        <v>14</v>
      </c>
      <c r="S15" s="15">
        <v>16</v>
      </c>
      <c r="T15" s="15">
        <v>15</v>
      </c>
      <c r="U15" s="15">
        <v>14</v>
      </c>
      <c r="V15" s="15">
        <v>14</v>
      </c>
      <c r="W15" s="15">
        <v>14</v>
      </c>
      <c r="X15" s="15">
        <v>17</v>
      </c>
      <c r="Y15" s="15">
        <v>98</v>
      </c>
      <c r="Z15" s="15">
        <v>106</v>
      </c>
      <c r="AA15" s="15">
        <v>85</v>
      </c>
      <c r="AB15" s="15">
        <v>80</v>
      </c>
      <c r="AC15" s="15">
        <v>73</v>
      </c>
      <c r="AD15" s="15">
        <v>73</v>
      </c>
      <c r="AE15" s="15">
        <v>71</v>
      </c>
      <c r="AF15" s="15">
        <v>53</v>
      </c>
      <c r="AG15" s="7">
        <v>61</v>
      </c>
      <c r="AH15" s="7">
        <v>53</v>
      </c>
      <c r="AI15" s="7">
        <v>53</v>
      </c>
      <c r="AJ15" s="7">
        <v>53</v>
      </c>
      <c r="AK15" s="7">
        <v>86</v>
      </c>
      <c r="AL15" s="7">
        <v>83</v>
      </c>
      <c r="AM15" s="7">
        <v>72</v>
      </c>
      <c r="AN15" s="7">
        <v>69</v>
      </c>
      <c r="AO15" s="7">
        <v>68</v>
      </c>
      <c r="AP15" s="7">
        <v>60</v>
      </c>
      <c r="BR15" s="15"/>
    </row>
    <row r="16" spans="1:70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BR16" s="15"/>
    </row>
    <row r="17" spans="1:70" x14ac:dyDescent="0.25">
      <c r="A17" s="33" t="s">
        <v>52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BR17" s="15"/>
    </row>
    <row r="18" spans="1:70" x14ac:dyDescent="0.25">
      <c r="A18" s="29" t="s">
        <v>37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15">
        <v>85</v>
      </c>
      <c r="P18" s="15">
        <v>79</v>
      </c>
      <c r="Q18" s="15">
        <v>77</v>
      </c>
      <c r="R18" s="15">
        <v>71</v>
      </c>
      <c r="S18" s="15">
        <v>75</v>
      </c>
      <c r="T18" s="15">
        <v>70</v>
      </c>
      <c r="U18" s="15">
        <v>66</v>
      </c>
      <c r="V18" s="15">
        <v>65</v>
      </c>
      <c r="W18" s="15">
        <v>66</v>
      </c>
      <c r="X18" s="15">
        <v>65</v>
      </c>
      <c r="Y18" s="15">
        <v>60</v>
      </c>
      <c r="Z18" s="15">
        <v>55</v>
      </c>
      <c r="AA18" s="15">
        <v>50</v>
      </c>
      <c r="AB18" s="15">
        <v>47</v>
      </c>
      <c r="AC18" s="15">
        <v>47</v>
      </c>
      <c r="AD18" s="15">
        <v>41</v>
      </c>
      <c r="AE18" s="15">
        <v>41</v>
      </c>
      <c r="AF18" s="15">
        <v>47</v>
      </c>
      <c r="AG18" s="7">
        <v>27</v>
      </c>
      <c r="AH18" s="7">
        <v>31</v>
      </c>
      <c r="AI18" s="7">
        <v>93</v>
      </c>
      <c r="AJ18" s="7">
        <v>80</v>
      </c>
      <c r="AK18" s="7">
        <v>90</v>
      </c>
      <c r="AL18" s="7">
        <v>87</v>
      </c>
      <c r="AM18" s="7">
        <v>76</v>
      </c>
      <c r="AN18" s="7">
        <v>72</v>
      </c>
      <c r="AO18" s="7">
        <v>71</v>
      </c>
      <c r="AP18" s="7">
        <v>62</v>
      </c>
      <c r="BR18" s="15"/>
    </row>
    <row r="19" spans="1:70" x14ac:dyDescent="0.25">
      <c r="A19" s="29" t="s">
        <v>38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15">
        <v>106</v>
      </c>
      <c r="P19" s="15">
        <v>98</v>
      </c>
      <c r="Q19" s="15">
        <v>96</v>
      </c>
      <c r="R19" s="15">
        <v>89</v>
      </c>
      <c r="S19" s="15">
        <v>93</v>
      </c>
      <c r="T19" s="15">
        <v>86</v>
      </c>
      <c r="U19" s="15">
        <v>82</v>
      </c>
      <c r="V19" s="15">
        <v>80</v>
      </c>
      <c r="W19" s="15">
        <v>82</v>
      </c>
      <c r="X19" s="15">
        <v>79</v>
      </c>
      <c r="Y19" s="15">
        <v>75</v>
      </c>
      <c r="Z19" s="15">
        <v>70</v>
      </c>
      <c r="AA19" s="15">
        <v>64</v>
      </c>
      <c r="AB19" s="15">
        <v>65</v>
      </c>
      <c r="AC19" s="15">
        <v>60</v>
      </c>
      <c r="AD19" s="15">
        <v>68</v>
      </c>
      <c r="AE19" s="15">
        <v>68</v>
      </c>
      <c r="AF19" s="15">
        <v>60</v>
      </c>
      <c r="AG19" s="7">
        <v>89</v>
      </c>
      <c r="AH19" s="7">
        <v>79</v>
      </c>
      <c r="AI19" s="7">
        <v>47</v>
      </c>
      <c r="AJ19" s="7">
        <v>111</v>
      </c>
      <c r="AK19" s="7">
        <v>103</v>
      </c>
      <c r="AL19" s="7">
        <v>100</v>
      </c>
      <c r="AM19" s="7">
        <v>87</v>
      </c>
      <c r="AN19" s="7">
        <v>83</v>
      </c>
      <c r="AO19" s="7">
        <v>81</v>
      </c>
      <c r="AP19" s="7">
        <v>71</v>
      </c>
      <c r="BR19" s="15"/>
    </row>
    <row r="20" spans="1:70" x14ac:dyDescent="0.25">
      <c r="A20" s="29" t="s">
        <v>39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15">
        <v>78</v>
      </c>
      <c r="P20" s="15">
        <v>72</v>
      </c>
      <c r="Q20" s="15">
        <v>70</v>
      </c>
      <c r="R20" s="15">
        <v>65</v>
      </c>
      <c r="S20" s="15">
        <v>68</v>
      </c>
      <c r="T20" s="15">
        <v>63</v>
      </c>
      <c r="U20" s="15">
        <v>60</v>
      </c>
      <c r="V20" s="15">
        <v>59</v>
      </c>
      <c r="W20" s="15">
        <v>60</v>
      </c>
      <c r="X20" s="15">
        <v>58</v>
      </c>
      <c r="Y20" s="15">
        <v>55</v>
      </c>
      <c r="Z20" s="15">
        <v>50</v>
      </c>
      <c r="AA20" s="15">
        <v>45</v>
      </c>
      <c r="AB20" s="15">
        <v>50</v>
      </c>
      <c r="AC20" s="15">
        <v>50</v>
      </c>
      <c r="AD20" s="15">
        <v>30</v>
      </c>
      <c r="AE20" s="15">
        <v>30</v>
      </c>
      <c r="AF20" s="15">
        <v>50</v>
      </c>
      <c r="AG20" s="7">
        <v>50</v>
      </c>
      <c r="AH20" s="7">
        <v>83</v>
      </c>
      <c r="AI20" s="7">
        <v>93</v>
      </c>
      <c r="AJ20" s="7">
        <v>99</v>
      </c>
      <c r="AK20" s="7">
        <v>103</v>
      </c>
      <c r="AL20" s="7">
        <v>100</v>
      </c>
      <c r="AM20" s="7">
        <v>87</v>
      </c>
      <c r="AN20" s="7">
        <v>83</v>
      </c>
      <c r="AO20" s="7">
        <v>81</v>
      </c>
      <c r="AP20" s="7">
        <v>71</v>
      </c>
      <c r="BR20" s="15"/>
    </row>
    <row r="21" spans="1:70" x14ac:dyDescent="0.25">
      <c r="A21" s="29" t="s">
        <v>40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5">
        <v>111</v>
      </c>
      <c r="P21" s="15">
        <v>103</v>
      </c>
      <c r="Q21" s="15">
        <v>100</v>
      </c>
      <c r="R21" s="15">
        <v>93</v>
      </c>
      <c r="S21" s="15">
        <v>98</v>
      </c>
      <c r="T21" s="15">
        <v>90</v>
      </c>
      <c r="U21" s="15">
        <v>86</v>
      </c>
      <c r="V21" s="15">
        <v>84</v>
      </c>
      <c r="W21" s="15">
        <v>86</v>
      </c>
      <c r="X21" s="15">
        <v>84</v>
      </c>
      <c r="Y21" s="15">
        <v>80</v>
      </c>
      <c r="Z21" s="15">
        <v>75</v>
      </c>
      <c r="AA21" s="15">
        <v>65</v>
      </c>
      <c r="AB21" s="15">
        <v>63</v>
      </c>
      <c r="AC21" s="15">
        <v>78</v>
      </c>
      <c r="AD21" s="15">
        <v>55</v>
      </c>
      <c r="AE21" s="15">
        <v>55</v>
      </c>
      <c r="AF21" s="15">
        <v>78</v>
      </c>
      <c r="AG21" s="7">
        <v>70</v>
      </c>
      <c r="AH21" s="7">
        <v>99</v>
      </c>
      <c r="AI21" s="7">
        <v>85</v>
      </c>
      <c r="AJ21" s="7">
        <v>101</v>
      </c>
      <c r="AK21" s="7">
        <v>154</v>
      </c>
      <c r="AL21" s="7">
        <v>149</v>
      </c>
      <c r="AM21" s="7">
        <v>130</v>
      </c>
      <c r="AN21" s="7">
        <v>124</v>
      </c>
      <c r="AO21" s="7">
        <v>121</v>
      </c>
      <c r="AP21" s="7">
        <v>107</v>
      </c>
      <c r="BR21" s="15"/>
    </row>
    <row r="22" spans="1:70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BR22" s="15"/>
    </row>
    <row r="23" spans="1:70" x14ac:dyDescent="0.25">
      <c r="A23" s="33" t="s">
        <v>48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BR23" s="15"/>
    </row>
    <row r="24" spans="1:70" x14ac:dyDescent="0.25">
      <c r="A24" s="29" t="s">
        <v>80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BR24" s="15"/>
    </row>
    <row r="25" spans="1:70" x14ac:dyDescent="0.25">
      <c r="A25" s="34" t="s">
        <v>41</v>
      </c>
      <c r="B25" s="34"/>
      <c r="C25" s="34"/>
      <c r="D25" s="34"/>
      <c r="E25" s="34"/>
      <c r="F25" s="34"/>
      <c r="G25" s="34"/>
      <c r="H25" s="34"/>
      <c r="I25" s="34"/>
      <c r="J25" s="34">
        <v>216530</v>
      </c>
      <c r="K25" s="34"/>
      <c r="L25" s="34"/>
      <c r="M25" s="34"/>
      <c r="N25" s="34"/>
      <c r="O25" s="15">
        <v>145196</v>
      </c>
      <c r="P25" s="15">
        <v>134441</v>
      </c>
      <c r="Q25" s="15">
        <v>131162</v>
      </c>
      <c r="R25" s="15">
        <v>121446</v>
      </c>
      <c r="S25" s="15">
        <v>126903</v>
      </c>
      <c r="T25" s="15">
        <v>117503</v>
      </c>
      <c r="U25" s="15">
        <v>114637</v>
      </c>
      <c r="V25" s="15">
        <v>111841</v>
      </c>
      <c r="W25" s="15">
        <v>109113</v>
      </c>
      <c r="X25" s="15">
        <v>104415</v>
      </c>
      <c r="Y25" s="15">
        <v>99918</v>
      </c>
      <c r="Z25" s="15">
        <v>97804</v>
      </c>
      <c r="AA25" s="15">
        <v>81357</v>
      </c>
      <c r="AB25" s="15">
        <v>62777</v>
      </c>
      <c r="AC25" s="15">
        <v>56388</v>
      </c>
      <c r="AD25" s="15">
        <v>59314</v>
      </c>
      <c r="AE25" s="15">
        <v>60676</v>
      </c>
      <c r="AF25" s="15">
        <v>62038</v>
      </c>
      <c r="AG25" s="7">
        <v>64006</v>
      </c>
      <c r="AH25" s="7">
        <v>66413</v>
      </c>
      <c r="AI25" s="7">
        <v>71032</v>
      </c>
      <c r="AJ25" s="7">
        <v>59714</v>
      </c>
      <c r="AK25" s="7">
        <v>76602</v>
      </c>
      <c r="AL25" s="7">
        <v>121498</v>
      </c>
      <c r="AM25" s="7">
        <v>47134</v>
      </c>
      <c r="AN25" s="7">
        <v>47617</v>
      </c>
      <c r="AO25" s="7">
        <v>42441</v>
      </c>
      <c r="AP25" s="7">
        <v>44795</v>
      </c>
      <c r="BR25" s="15"/>
    </row>
    <row r="26" spans="1:70" x14ac:dyDescent="0.25">
      <c r="A26" s="34" t="s">
        <v>42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7">
        <v>17809</v>
      </c>
      <c r="P26" s="7">
        <v>16490</v>
      </c>
      <c r="Q26" s="7">
        <v>16088</v>
      </c>
      <c r="R26" s="15">
        <v>14896</v>
      </c>
      <c r="S26" s="15">
        <v>15827</v>
      </c>
      <c r="T26" s="15">
        <v>14655</v>
      </c>
      <c r="U26" s="15">
        <v>14297</v>
      </c>
      <c r="V26" s="15">
        <v>13949</v>
      </c>
      <c r="W26" s="15">
        <v>13608</v>
      </c>
      <c r="X26" s="15">
        <v>13022</v>
      </c>
      <c r="Y26" s="15">
        <v>12462</v>
      </c>
      <c r="Z26" s="15">
        <v>11581</v>
      </c>
      <c r="AA26" s="15">
        <v>9528</v>
      </c>
      <c r="AB26" s="15">
        <v>9431</v>
      </c>
      <c r="AC26" s="15">
        <v>7946</v>
      </c>
      <c r="AD26" s="15">
        <v>8380</v>
      </c>
      <c r="AE26" s="15">
        <v>8015</v>
      </c>
      <c r="AF26" s="15">
        <v>7334</v>
      </c>
      <c r="AG26" s="7">
        <v>7935</v>
      </c>
      <c r="AH26" s="7">
        <v>7763</v>
      </c>
      <c r="AI26" s="7">
        <v>7543</v>
      </c>
      <c r="AJ26" s="7">
        <v>9038</v>
      </c>
      <c r="AK26" s="7">
        <v>7045</v>
      </c>
      <c r="AL26" s="7">
        <v>6700</v>
      </c>
      <c r="AM26" s="7">
        <v>7687</v>
      </c>
      <c r="AN26" s="7">
        <v>7036</v>
      </c>
      <c r="AO26" s="7">
        <v>5588</v>
      </c>
      <c r="AP26" s="7">
        <v>4796</v>
      </c>
    </row>
    <row r="27" spans="1:70" x14ac:dyDescent="0.25">
      <c r="A27" s="34" t="s">
        <v>44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7">
        <v>703</v>
      </c>
      <c r="P27" s="7">
        <v>651</v>
      </c>
      <c r="Q27" s="7">
        <v>635</v>
      </c>
      <c r="R27" s="15">
        <v>588</v>
      </c>
      <c r="S27" s="15">
        <v>615</v>
      </c>
      <c r="T27" s="15">
        <v>569</v>
      </c>
      <c r="U27" s="15">
        <v>555</v>
      </c>
      <c r="V27" s="15">
        <v>542</v>
      </c>
      <c r="W27" s="15">
        <v>529</v>
      </c>
      <c r="X27" s="15">
        <v>506</v>
      </c>
      <c r="Y27" s="15">
        <v>484</v>
      </c>
      <c r="Z27" s="15">
        <v>480</v>
      </c>
      <c r="AA27" s="15">
        <v>451</v>
      </c>
      <c r="AB27" s="15">
        <v>401</v>
      </c>
      <c r="AC27" s="15">
        <v>321</v>
      </c>
      <c r="AD27" s="15">
        <v>324</v>
      </c>
      <c r="AE27" s="15">
        <v>330</v>
      </c>
      <c r="AF27" s="15">
        <v>321</v>
      </c>
      <c r="AG27" s="7">
        <v>318</v>
      </c>
      <c r="AH27" s="7">
        <v>314</v>
      </c>
      <c r="AI27" s="7">
        <v>300</v>
      </c>
      <c r="AJ27" s="7">
        <v>327</v>
      </c>
      <c r="AK27" s="7">
        <v>369</v>
      </c>
      <c r="AL27" s="7">
        <v>404</v>
      </c>
      <c r="AM27" s="7">
        <v>385</v>
      </c>
      <c r="AN27" s="7">
        <v>350</v>
      </c>
      <c r="AO27" s="7">
        <v>311</v>
      </c>
      <c r="AP27" s="7">
        <v>244</v>
      </c>
    </row>
    <row r="28" spans="1:70" x14ac:dyDescent="0.25">
      <c r="A28" s="34" t="s">
        <v>43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7">
        <v>62</v>
      </c>
      <c r="P28" s="7">
        <v>57</v>
      </c>
      <c r="Q28" s="7">
        <v>56</v>
      </c>
      <c r="R28" s="15">
        <v>52</v>
      </c>
      <c r="S28" s="15">
        <v>54</v>
      </c>
      <c r="T28" s="15">
        <v>50</v>
      </c>
      <c r="U28" s="15">
        <v>49</v>
      </c>
      <c r="V28" s="15">
        <v>48</v>
      </c>
      <c r="W28" s="15">
        <v>46</v>
      </c>
      <c r="X28" s="15">
        <v>45</v>
      </c>
      <c r="Y28" s="15">
        <v>43</v>
      </c>
      <c r="Z28" s="15">
        <v>43</v>
      </c>
      <c r="AA28" s="15">
        <v>40</v>
      </c>
      <c r="AB28" s="15">
        <v>36</v>
      </c>
      <c r="AC28" s="15">
        <v>29</v>
      </c>
      <c r="AD28" s="15">
        <v>29</v>
      </c>
      <c r="AE28" s="15">
        <v>30</v>
      </c>
      <c r="AF28" s="15">
        <v>29</v>
      </c>
      <c r="AG28" s="7">
        <v>28</v>
      </c>
      <c r="AH28" s="7">
        <v>28</v>
      </c>
      <c r="AI28" s="7">
        <v>27</v>
      </c>
      <c r="AJ28" s="7">
        <v>29</v>
      </c>
      <c r="AK28" s="7">
        <v>30</v>
      </c>
      <c r="AL28" s="7">
        <v>32</v>
      </c>
      <c r="AM28" s="7">
        <v>29</v>
      </c>
      <c r="AN28" s="7">
        <v>29</v>
      </c>
      <c r="AO28" s="7">
        <v>26</v>
      </c>
      <c r="AP28" s="7">
        <v>23</v>
      </c>
    </row>
    <row r="29" spans="1:70" x14ac:dyDescent="0.25">
      <c r="A29" s="29" t="s">
        <v>53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70" x14ac:dyDescent="0.25">
      <c r="A30" s="34" t="s">
        <v>46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7">
        <v>1172</v>
      </c>
      <c r="P30" s="7">
        <v>1086</v>
      </c>
      <c r="Q30" s="7">
        <v>1059</v>
      </c>
      <c r="R30" s="15">
        <v>981</v>
      </c>
      <c r="S30" s="15">
        <v>1025</v>
      </c>
      <c r="T30" s="15">
        <v>949</v>
      </c>
      <c r="U30" s="15">
        <v>926</v>
      </c>
      <c r="V30" s="15">
        <v>903</v>
      </c>
      <c r="W30" s="15">
        <v>881</v>
      </c>
      <c r="X30" s="15">
        <v>843</v>
      </c>
      <c r="Y30" s="15">
        <v>807</v>
      </c>
      <c r="Z30" s="15">
        <v>800</v>
      </c>
      <c r="AA30" s="15">
        <v>751</v>
      </c>
      <c r="AB30" s="15">
        <v>669</v>
      </c>
      <c r="AC30" s="15">
        <v>536</v>
      </c>
      <c r="AD30" s="15">
        <v>540</v>
      </c>
      <c r="AE30" s="15">
        <v>549</v>
      </c>
      <c r="AF30" s="15">
        <v>534</v>
      </c>
      <c r="AG30" s="7">
        <v>529</v>
      </c>
      <c r="AH30" s="7">
        <v>523</v>
      </c>
      <c r="AI30" s="7">
        <v>500</v>
      </c>
      <c r="AJ30" s="7">
        <v>544</v>
      </c>
      <c r="AK30" s="7">
        <v>565</v>
      </c>
      <c r="AL30" s="7">
        <v>596</v>
      </c>
      <c r="AM30" s="7">
        <v>538</v>
      </c>
      <c r="AN30" s="7">
        <v>542</v>
      </c>
      <c r="AO30" s="7">
        <v>478</v>
      </c>
      <c r="AP30" s="7">
        <v>425</v>
      </c>
    </row>
    <row r="31" spans="1:70" x14ac:dyDescent="0.25">
      <c r="A31" s="34" t="s">
        <v>45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7">
        <v>1565</v>
      </c>
      <c r="P31" s="7">
        <v>1449</v>
      </c>
      <c r="Q31" s="7">
        <v>1413</v>
      </c>
      <c r="R31" s="15">
        <v>1309</v>
      </c>
      <c r="S31" s="15">
        <v>1368</v>
      </c>
      <c r="T31" s="15">
        <v>1266</v>
      </c>
      <c r="U31" s="15">
        <v>1235</v>
      </c>
      <c r="V31" s="15">
        <v>1205</v>
      </c>
      <c r="W31" s="15">
        <v>1176</v>
      </c>
      <c r="X31" s="15">
        <v>1147</v>
      </c>
      <c r="Y31" s="15">
        <v>1098</v>
      </c>
      <c r="Z31" s="15">
        <v>1088</v>
      </c>
      <c r="AA31" s="15">
        <v>1022</v>
      </c>
      <c r="AB31" s="15">
        <v>910</v>
      </c>
      <c r="AC31" s="15">
        <v>729</v>
      </c>
      <c r="AD31" s="15">
        <v>734</v>
      </c>
      <c r="AE31" s="15">
        <v>748</v>
      </c>
      <c r="AF31" s="15">
        <v>727</v>
      </c>
      <c r="AG31" s="7">
        <v>720</v>
      </c>
      <c r="AH31" s="7">
        <v>712</v>
      </c>
      <c r="AI31" s="7">
        <v>680</v>
      </c>
      <c r="AJ31" s="7">
        <v>740</v>
      </c>
      <c r="AK31" s="7">
        <v>769</v>
      </c>
      <c r="AL31" s="7">
        <v>811</v>
      </c>
      <c r="AM31" s="7">
        <v>732</v>
      </c>
      <c r="AN31" s="7">
        <v>737</v>
      </c>
      <c r="AO31" s="7">
        <v>651</v>
      </c>
      <c r="AP31" s="7">
        <v>578</v>
      </c>
    </row>
    <row r="32" spans="1:70" x14ac:dyDescent="0.25">
      <c r="A32" s="34" t="s">
        <v>47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7">
        <v>847</v>
      </c>
      <c r="P32" s="7">
        <v>785</v>
      </c>
      <c r="Q32" s="7">
        <v>765</v>
      </c>
      <c r="R32" s="15">
        <v>709</v>
      </c>
      <c r="S32" s="15">
        <v>741</v>
      </c>
      <c r="T32" s="15">
        <v>686</v>
      </c>
      <c r="U32" s="15">
        <v>669</v>
      </c>
      <c r="V32" s="15">
        <v>653</v>
      </c>
      <c r="W32" s="15">
        <v>637</v>
      </c>
      <c r="X32" s="15">
        <v>621</v>
      </c>
      <c r="Y32" s="15">
        <v>594</v>
      </c>
      <c r="Z32" s="15">
        <v>589</v>
      </c>
      <c r="AA32" s="15">
        <v>553</v>
      </c>
      <c r="AB32" s="15">
        <v>493</v>
      </c>
      <c r="AC32" s="15">
        <v>395</v>
      </c>
      <c r="AD32" s="15">
        <v>398</v>
      </c>
      <c r="AE32" s="15">
        <v>405</v>
      </c>
      <c r="AF32" s="15">
        <v>394</v>
      </c>
      <c r="AG32" s="7">
        <v>390</v>
      </c>
      <c r="AH32" s="7">
        <v>386</v>
      </c>
      <c r="AI32" s="7">
        <v>368</v>
      </c>
      <c r="AJ32" s="7">
        <v>401</v>
      </c>
      <c r="AK32" s="7">
        <v>416</v>
      </c>
      <c r="AL32" s="7">
        <v>439</v>
      </c>
      <c r="AM32" s="7">
        <v>396</v>
      </c>
      <c r="AN32" s="7">
        <v>399</v>
      </c>
      <c r="AO32" s="7">
        <v>352</v>
      </c>
      <c r="AP32" s="7">
        <v>313</v>
      </c>
    </row>
    <row r="33" spans="1:42" s="8" customFormat="1" x14ac:dyDescent="0.25">
      <c r="A33" s="29" t="s">
        <v>49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s="8" customFormat="1" x14ac:dyDescent="0.25">
      <c r="A34" s="34" t="s">
        <v>19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7">
        <v>230</v>
      </c>
      <c r="P34" s="7">
        <v>213</v>
      </c>
      <c r="Q34" s="7">
        <v>208</v>
      </c>
      <c r="R34" s="15">
        <v>192</v>
      </c>
      <c r="S34" s="15">
        <v>201</v>
      </c>
      <c r="T34" s="15">
        <v>186</v>
      </c>
      <c r="U34" s="15">
        <v>182</v>
      </c>
      <c r="V34" s="15">
        <v>177</v>
      </c>
      <c r="W34" s="15">
        <v>173</v>
      </c>
      <c r="X34" s="15">
        <v>169</v>
      </c>
      <c r="Y34" s="15">
        <v>161</v>
      </c>
      <c r="Z34" s="15">
        <v>160</v>
      </c>
      <c r="AA34" s="15">
        <v>150</v>
      </c>
      <c r="AB34" s="15">
        <v>134</v>
      </c>
      <c r="AC34" s="15">
        <v>107</v>
      </c>
      <c r="AD34" s="15">
        <v>108</v>
      </c>
      <c r="AE34" s="15">
        <v>110</v>
      </c>
      <c r="AF34" s="15">
        <v>107</v>
      </c>
      <c r="AG34" s="7">
        <v>106</v>
      </c>
      <c r="AH34" s="7">
        <v>105</v>
      </c>
      <c r="AI34" s="7">
        <v>100</v>
      </c>
      <c r="AJ34" s="7">
        <v>109</v>
      </c>
      <c r="AK34" s="7">
        <v>113</v>
      </c>
      <c r="AL34" s="7">
        <v>119</v>
      </c>
      <c r="AM34" s="7">
        <v>108</v>
      </c>
      <c r="AN34" s="7">
        <v>108</v>
      </c>
      <c r="AO34" s="7">
        <v>96</v>
      </c>
      <c r="AP34" s="7">
        <v>85</v>
      </c>
    </row>
    <row r="35" spans="1:42" s="8" customForma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x14ac:dyDescent="0.25">
      <c r="A36" s="16" t="s">
        <v>81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7">
        <v>5515</v>
      </c>
      <c r="P36" s="7">
        <v>5106</v>
      </c>
      <c r="Q36" s="7">
        <v>4982</v>
      </c>
      <c r="R36" s="15">
        <v>4613</v>
      </c>
      <c r="S36" s="15">
        <v>4820</v>
      </c>
      <c r="T36" s="15">
        <v>4463</v>
      </c>
      <c r="U36" s="15">
        <v>4132</v>
      </c>
      <c r="V36" s="15">
        <v>4031</v>
      </c>
      <c r="W36" s="15">
        <v>3933</v>
      </c>
      <c r="X36" s="15">
        <v>3764</v>
      </c>
      <c r="Y36" s="15">
        <v>3602</v>
      </c>
      <c r="Z36" s="15">
        <v>3570</v>
      </c>
      <c r="AA36" s="15">
        <v>3353</v>
      </c>
      <c r="AB36" s="15">
        <v>2984</v>
      </c>
      <c r="AC36" s="15">
        <v>2392</v>
      </c>
      <c r="AD36" s="15">
        <v>2337</v>
      </c>
      <c r="AE36" s="15">
        <v>2385</v>
      </c>
      <c r="AF36" s="15">
        <v>2319</v>
      </c>
      <c r="AG36" s="7">
        <v>2275</v>
      </c>
      <c r="AH36" s="7">
        <v>2027</v>
      </c>
      <c r="AI36" s="7">
        <v>1936</v>
      </c>
      <c r="AJ36" s="7">
        <v>2107</v>
      </c>
      <c r="AK36" s="7">
        <v>2188</v>
      </c>
      <c r="AL36" s="7">
        <v>2120</v>
      </c>
      <c r="AM36" s="7">
        <v>1844</v>
      </c>
      <c r="AN36" s="7">
        <v>1761</v>
      </c>
      <c r="AO36" s="7">
        <v>1720</v>
      </c>
      <c r="AP36" s="7">
        <v>1518</v>
      </c>
    </row>
    <row r="37" spans="1:4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42" x14ac:dyDescent="0.25">
      <c r="A38" s="16" t="s">
        <v>82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7">
        <v>6833</v>
      </c>
      <c r="P38" s="7">
        <v>6833</v>
      </c>
      <c r="Q38" s="7">
        <v>7080</v>
      </c>
      <c r="R38" s="15">
        <v>6148</v>
      </c>
      <c r="S38" s="15">
        <v>5850</v>
      </c>
      <c r="T38" s="15">
        <v>6230</v>
      </c>
      <c r="U38" s="15">
        <v>6594</v>
      </c>
      <c r="V38" s="15">
        <v>6698</v>
      </c>
      <c r="W38" s="15">
        <v>5615</v>
      </c>
      <c r="X38" s="15">
        <v>5832</v>
      </c>
      <c r="Y38" s="15">
        <v>6340</v>
      </c>
      <c r="Z38" s="15">
        <v>6038</v>
      </c>
      <c r="AA38" s="15">
        <v>5776</v>
      </c>
      <c r="AB38" s="15">
        <v>5697</v>
      </c>
      <c r="AC38" s="15">
        <v>2930</v>
      </c>
      <c r="AD38" s="15">
        <v>2673</v>
      </c>
      <c r="AE38" s="15">
        <v>2616</v>
      </c>
      <c r="AF38" s="15">
        <v>2842</v>
      </c>
      <c r="AG38" s="7">
        <v>3162</v>
      </c>
      <c r="AH38" s="7">
        <v>2753</v>
      </c>
      <c r="AI38" s="7">
        <v>3344</v>
      </c>
      <c r="AJ38" s="7">
        <v>3675</v>
      </c>
      <c r="AK38" s="7">
        <v>3157</v>
      </c>
      <c r="AL38" s="7">
        <v>3485</v>
      </c>
      <c r="AM38" s="7">
        <v>3670</v>
      </c>
      <c r="AN38" s="7">
        <v>4050</v>
      </c>
      <c r="AO38" s="7">
        <v>3525</v>
      </c>
      <c r="AP38" s="7">
        <v>3000</v>
      </c>
    </row>
    <row r="39" spans="1:4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42" x14ac:dyDescent="0.25">
      <c r="A40" s="16" t="s">
        <v>56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42" x14ac:dyDescent="0.25">
      <c r="A41" s="26" t="s">
        <v>83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7">
        <v>3202</v>
      </c>
      <c r="P41" s="7">
        <v>2965</v>
      </c>
      <c r="Q41" s="7">
        <v>2893</v>
      </c>
      <c r="R41" s="15">
        <v>2679</v>
      </c>
      <c r="S41" s="15">
        <v>2799</v>
      </c>
      <c r="T41" s="15">
        <v>2592</v>
      </c>
      <c r="U41" s="15">
        <v>2468</v>
      </c>
      <c r="V41" s="15">
        <v>2408</v>
      </c>
      <c r="W41" s="15">
        <v>2349</v>
      </c>
      <c r="X41" s="15">
        <v>2248</v>
      </c>
      <c r="Y41" s="15">
        <v>2151</v>
      </c>
      <c r="Z41" s="15">
        <v>2132</v>
      </c>
      <c r="AA41" s="15">
        <v>2003</v>
      </c>
      <c r="AB41" s="15">
        <v>1783</v>
      </c>
      <c r="AC41" s="15">
        <v>1429</v>
      </c>
      <c r="AD41" s="15">
        <v>1396</v>
      </c>
      <c r="AE41" s="15">
        <v>1354</v>
      </c>
      <c r="AF41" s="15">
        <v>1290</v>
      </c>
      <c r="AG41" s="7">
        <v>1264</v>
      </c>
      <c r="AH41" s="7">
        <v>1250</v>
      </c>
      <c r="AI41" s="7">
        <v>1136</v>
      </c>
      <c r="AJ41" s="7">
        <v>1178</v>
      </c>
      <c r="AK41" s="7">
        <v>1219</v>
      </c>
      <c r="AL41" s="7">
        <v>1181</v>
      </c>
      <c r="AM41" s="7">
        <v>1027</v>
      </c>
      <c r="AN41" s="7">
        <v>981</v>
      </c>
      <c r="AO41" s="7">
        <v>959</v>
      </c>
      <c r="AP41" s="7">
        <v>846</v>
      </c>
    </row>
    <row r="42" spans="1:42" x14ac:dyDescent="0.25">
      <c r="A42" s="26" t="s">
        <v>84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7">
        <v>48</v>
      </c>
      <c r="P42" s="7">
        <v>45</v>
      </c>
      <c r="Q42" s="7">
        <v>43</v>
      </c>
      <c r="R42" s="15">
        <v>40</v>
      </c>
      <c r="S42" s="15">
        <v>42</v>
      </c>
      <c r="T42" s="15">
        <v>39</v>
      </c>
      <c r="U42" s="15">
        <v>36</v>
      </c>
      <c r="V42" s="15">
        <v>35</v>
      </c>
      <c r="W42" s="15">
        <v>34</v>
      </c>
      <c r="X42" s="15">
        <v>33</v>
      </c>
      <c r="Y42" s="15">
        <v>31</v>
      </c>
      <c r="Z42" s="15">
        <v>31</v>
      </c>
      <c r="AA42" s="15">
        <v>29</v>
      </c>
      <c r="AB42" s="15">
        <v>26</v>
      </c>
      <c r="AC42" s="15">
        <v>21</v>
      </c>
      <c r="AD42" s="15">
        <v>20</v>
      </c>
      <c r="AE42" s="15">
        <v>20</v>
      </c>
      <c r="AF42" s="15">
        <v>19</v>
      </c>
      <c r="AG42" s="7">
        <v>18</v>
      </c>
      <c r="AH42" s="7">
        <v>18</v>
      </c>
      <c r="AI42" s="7">
        <v>17</v>
      </c>
      <c r="AJ42" s="7">
        <v>15</v>
      </c>
      <c r="AK42" s="7">
        <v>13</v>
      </c>
      <c r="AL42" s="7">
        <v>13</v>
      </c>
      <c r="AM42" s="7">
        <v>11</v>
      </c>
      <c r="AN42" s="7">
        <v>10</v>
      </c>
      <c r="AO42" s="7">
        <v>10</v>
      </c>
      <c r="AP42" s="7">
        <v>9</v>
      </c>
    </row>
  </sheetData>
  <customSheetViews>
    <customSheetView guid="{0A7E1136-5040-473C-AA96-D25ADB173731}" showRuler="0">
      <pane xSplit="1" ySplit="2" topLeftCell="B13" activePane="bottomRight" state="frozen"/>
      <selection pane="bottomRight" activeCell="AB1" sqref="AB1:AB6553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E71F7A86-BDE9-40B2-A296-8342ABE0EBAC}" showRuler="0">
      <pane xSplit="1" ySplit="2" topLeftCell="B13" activePane="bottomRight" state="frozen"/>
      <selection pane="bottomRight" activeCell="AB1" sqref="AB1:AB65536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phoneticPr fontId="8" type="noConversion"/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CI428"/>
  <sheetViews>
    <sheetView workbookViewId="0">
      <pane ySplit="1" topLeftCell="A11" activePane="bottomLeft" state="frozen"/>
      <selection pane="bottomLeft" activeCell="L28" sqref="L28"/>
    </sheetView>
  </sheetViews>
  <sheetFormatPr baseColWidth="10" defaultColWidth="9.109375" defaultRowHeight="13.2" x14ac:dyDescent="0.25"/>
  <cols>
    <col min="1" max="1" width="40.109375" style="7" bestFit="1" customWidth="1"/>
    <col min="2" max="2" width="5" style="7" bestFit="1" customWidth="1"/>
    <col min="3" max="3" width="6" style="7" bestFit="1" customWidth="1"/>
    <col min="4" max="4" width="8.44140625" style="7" customWidth="1"/>
    <col min="5" max="6" width="9.109375" style="7" bestFit="1" customWidth="1"/>
    <col min="7" max="7" width="9" style="7" bestFit="1" customWidth="1"/>
    <col min="8" max="8" width="7.33203125" style="7" bestFit="1" customWidth="1"/>
    <col min="9" max="9" width="9" style="7" bestFit="1" customWidth="1"/>
    <col min="10" max="11" width="6.44140625" style="7" bestFit="1" customWidth="1"/>
    <col min="12" max="14" width="7.88671875" style="7" bestFit="1" customWidth="1"/>
    <col min="15" max="15" width="7.88671875" style="7" customWidth="1"/>
    <col min="16" max="23" width="7" style="7" bestFit="1" customWidth="1"/>
    <col min="24" max="24" width="6.5546875" style="7" bestFit="1" customWidth="1"/>
    <col min="25" max="34" width="9" style="7" bestFit="1" customWidth="1"/>
    <col min="35" max="53" width="5.5546875" style="7" bestFit="1" customWidth="1"/>
    <col min="54" max="87" width="11.44140625" customWidth="1"/>
    <col min="88" max="16384" width="9.109375" style="7"/>
  </cols>
  <sheetData>
    <row r="1" spans="1:77" s="8" customFormat="1" x14ac:dyDescent="0.25">
      <c r="B1" s="133">
        <v>2021</v>
      </c>
      <c r="C1" s="133">
        <v>2020</v>
      </c>
      <c r="D1" s="128">
        <v>2019</v>
      </c>
      <c r="E1" s="128">
        <v>2018</v>
      </c>
      <c r="F1" s="128">
        <v>2017</v>
      </c>
      <c r="G1" s="128">
        <v>2016</v>
      </c>
      <c r="H1" s="128">
        <v>2015</v>
      </c>
      <c r="I1" s="8">
        <v>2014</v>
      </c>
      <c r="J1" s="8">
        <v>2013</v>
      </c>
      <c r="K1" s="8">
        <v>2012</v>
      </c>
      <c r="L1" s="8">
        <v>2011</v>
      </c>
      <c r="M1" s="8">
        <v>2010</v>
      </c>
      <c r="N1" s="8">
        <v>2009</v>
      </c>
      <c r="O1" s="8">
        <v>2008</v>
      </c>
      <c r="P1" s="8">
        <v>2007</v>
      </c>
      <c r="Q1" s="8">
        <v>2006</v>
      </c>
      <c r="R1" s="8">
        <v>2005</v>
      </c>
      <c r="S1" s="8">
        <f>T1+1</f>
        <v>2004</v>
      </c>
      <c r="T1" s="8">
        <f>U1+1</f>
        <v>2003</v>
      </c>
      <c r="U1" s="8">
        <f t="shared" ref="U1:AZ1" si="0">V1+1</f>
        <v>2002</v>
      </c>
      <c r="V1" s="8">
        <f t="shared" si="0"/>
        <v>2001</v>
      </c>
      <c r="W1" s="8">
        <f t="shared" si="0"/>
        <v>2000</v>
      </c>
      <c r="X1" s="8">
        <f t="shared" si="0"/>
        <v>1999</v>
      </c>
      <c r="Y1" s="8">
        <f t="shared" si="0"/>
        <v>1998</v>
      </c>
      <c r="Z1" s="8">
        <f t="shared" si="0"/>
        <v>1997</v>
      </c>
      <c r="AA1" s="8">
        <f t="shared" si="0"/>
        <v>1996</v>
      </c>
      <c r="AB1" s="8">
        <f t="shared" si="0"/>
        <v>1995</v>
      </c>
      <c r="AC1" s="8">
        <f t="shared" si="0"/>
        <v>1994</v>
      </c>
      <c r="AD1" s="8">
        <f t="shared" si="0"/>
        <v>1993</v>
      </c>
      <c r="AE1" s="8">
        <f t="shared" si="0"/>
        <v>1992</v>
      </c>
      <c r="AF1" s="8">
        <f t="shared" si="0"/>
        <v>1991</v>
      </c>
      <c r="AG1" s="8">
        <f t="shared" si="0"/>
        <v>1990</v>
      </c>
      <c r="AH1" s="8">
        <f t="shared" si="0"/>
        <v>1989</v>
      </c>
      <c r="AI1" s="8">
        <f t="shared" si="0"/>
        <v>1988</v>
      </c>
      <c r="AJ1" s="8">
        <f t="shared" si="0"/>
        <v>1987</v>
      </c>
      <c r="AK1" s="8">
        <f t="shared" si="0"/>
        <v>1986</v>
      </c>
      <c r="AL1" s="8">
        <f t="shared" si="0"/>
        <v>1985</v>
      </c>
      <c r="AM1" s="8">
        <f t="shared" si="0"/>
        <v>1984</v>
      </c>
      <c r="AN1" s="8">
        <f t="shared" si="0"/>
        <v>1983</v>
      </c>
      <c r="AO1" s="8">
        <f t="shared" si="0"/>
        <v>1982</v>
      </c>
      <c r="AP1" s="8">
        <f t="shared" si="0"/>
        <v>1981</v>
      </c>
      <c r="AQ1" s="8">
        <f t="shared" si="0"/>
        <v>1980</v>
      </c>
      <c r="AR1" s="8">
        <f t="shared" si="0"/>
        <v>1979</v>
      </c>
      <c r="AS1" s="8">
        <f t="shared" si="0"/>
        <v>1978</v>
      </c>
      <c r="AT1" s="8">
        <f t="shared" si="0"/>
        <v>1977</v>
      </c>
      <c r="AU1" s="8">
        <f t="shared" si="0"/>
        <v>1976</v>
      </c>
      <c r="AV1" s="8">
        <f t="shared" si="0"/>
        <v>1975</v>
      </c>
      <c r="AW1" s="8">
        <f t="shared" si="0"/>
        <v>1974</v>
      </c>
      <c r="AX1" s="8">
        <f t="shared" si="0"/>
        <v>1973</v>
      </c>
      <c r="AY1" s="8">
        <f t="shared" si="0"/>
        <v>1972</v>
      </c>
      <c r="AZ1" s="8">
        <f t="shared" si="0"/>
        <v>1971</v>
      </c>
      <c r="BA1" s="8">
        <v>1970</v>
      </c>
    </row>
    <row r="3" spans="1:77" x14ac:dyDescent="0.25">
      <c r="A3" s="7" t="s">
        <v>77</v>
      </c>
      <c r="O3" s="17">
        <v>3263.4755649518102</v>
      </c>
      <c r="P3" s="17">
        <v>2937.0994892205899</v>
      </c>
      <c r="Q3" s="17">
        <v>2643.3638732353202</v>
      </c>
      <c r="R3" s="17">
        <v>2379.0043857792002</v>
      </c>
      <c r="S3" s="17">
        <v>2141</v>
      </c>
      <c r="T3" s="17">
        <v>1926.95613081141</v>
      </c>
      <c r="U3" s="7">
        <v>1884</v>
      </c>
      <c r="V3" s="7">
        <v>1846</v>
      </c>
      <c r="W3" s="7">
        <v>1748</v>
      </c>
      <c r="X3" s="7">
        <v>1725</v>
      </c>
      <c r="Y3" s="7">
        <v>1725</v>
      </c>
      <c r="Z3" s="7">
        <v>1668</v>
      </c>
      <c r="AA3" s="7">
        <v>1613</v>
      </c>
      <c r="AB3" s="7">
        <v>1566</v>
      </c>
      <c r="AC3" s="7">
        <v>1531</v>
      </c>
      <c r="AD3" s="7">
        <v>1510</v>
      </c>
      <c r="AE3" s="7">
        <v>1496</v>
      </c>
      <c r="AF3" s="7">
        <v>1483</v>
      </c>
      <c r="AG3" s="7">
        <v>1454</v>
      </c>
      <c r="AH3" s="7">
        <v>1407</v>
      </c>
      <c r="AI3" s="7">
        <v>1366</v>
      </c>
      <c r="AJ3" s="7">
        <v>1326</v>
      </c>
      <c r="AK3" s="7">
        <v>1288</v>
      </c>
      <c r="AL3" s="7">
        <v>1250</v>
      </c>
      <c r="AM3" s="7">
        <v>1213</v>
      </c>
      <c r="AN3" s="7">
        <v>1178</v>
      </c>
      <c r="AO3" s="7">
        <v>1144</v>
      </c>
      <c r="AP3" s="7">
        <v>1110</v>
      </c>
      <c r="AQ3" s="7">
        <v>1078</v>
      </c>
      <c r="AR3" s="7">
        <v>1058</v>
      </c>
      <c r="AS3" s="7">
        <v>1039</v>
      </c>
      <c r="AT3" s="7">
        <v>1020</v>
      </c>
      <c r="AU3" s="7">
        <v>1002</v>
      </c>
      <c r="AV3" s="7">
        <v>984</v>
      </c>
      <c r="AW3" s="7">
        <v>966</v>
      </c>
      <c r="AX3" s="7">
        <v>949</v>
      </c>
      <c r="AY3" s="7">
        <v>931</v>
      </c>
      <c r="AZ3" s="7">
        <v>915</v>
      </c>
      <c r="BA3" s="7">
        <v>898</v>
      </c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1:77" x14ac:dyDescent="0.25">
      <c r="A4" s="7" t="s">
        <v>79</v>
      </c>
      <c r="O4" s="17">
        <v>1098.6495822436639</v>
      </c>
      <c r="P4" s="17">
        <v>1069.6885385077628</v>
      </c>
      <c r="Q4" s="17">
        <v>1041.470030238343</v>
      </c>
      <c r="R4" s="17">
        <v>1013.9358091923398</v>
      </c>
      <c r="S4" s="17">
        <v>986.89142648712038</v>
      </c>
      <c r="T4" s="17">
        <v>960.25071966224687</v>
      </c>
      <c r="U4" s="17">
        <v>934.51942865601643</v>
      </c>
      <c r="V4" s="17">
        <v>909.55409340390861</v>
      </c>
      <c r="W4" s="17">
        <v>885.24694601408191</v>
      </c>
      <c r="X4" s="17">
        <v>861.53239239679488</v>
      </c>
      <c r="Y4" s="7">
        <v>844</v>
      </c>
      <c r="Z4" s="7">
        <v>813</v>
      </c>
      <c r="AA4" s="7">
        <v>769</v>
      </c>
      <c r="AB4" s="7">
        <v>716</v>
      </c>
      <c r="AC4" s="7">
        <v>663</v>
      </c>
      <c r="AD4" s="7">
        <v>619</v>
      </c>
      <c r="AE4" s="7">
        <v>587</v>
      </c>
      <c r="AF4" s="7">
        <v>571</v>
      </c>
      <c r="AG4" s="7">
        <v>564</v>
      </c>
      <c r="AH4" s="7">
        <v>562</v>
      </c>
      <c r="AI4" s="7">
        <v>537</v>
      </c>
      <c r="AJ4" s="7">
        <v>514</v>
      </c>
      <c r="AK4" s="7">
        <v>491</v>
      </c>
      <c r="AL4" s="7">
        <v>469</v>
      </c>
      <c r="AM4" s="7">
        <v>449</v>
      </c>
      <c r="AN4" s="7">
        <v>429</v>
      </c>
      <c r="AO4" s="7">
        <v>410</v>
      </c>
      <c r="AP4" s="7">
        <v>392</v>
      </c>
      <c r="AQ4" s="7">
        <v>374</v>
      </c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1:77" x14ac:dyDescent="0.25"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</row>
    <row r="6" spans="1:77" x14ac:dyDescent="0.25">
      <c r="A6" s="7" t="s">
        <v>115</v>
      </c>
      <c r="N6" s="7">
        <v>25.8</v>
      </c>
      <c r="Q6" s="71"/>
      <c r="R6" s="72"/>
      <c r="S6" s="71"/>
      <c r="T6" s="71"/>
      <c r="U6" s="71">
        <v>0.10299999999999999</v>
      </c>
      <c r="V6" s="71">
        <v>9.5000000000000001E-2</v>
      </c>
      <c r="W6" s="71">
        <v>9.5000000000000001E-2</v>
      </c>
      <c r="X6" s="71">
        <v>7.9000000000000001E-2</v>
      </c>
      <c r="Y6" s="14">
        <v>7.0000000000000007E-2</v>
      </c>
      <c r="Z6" s="14">
        <v>7.0000000000000007E-2</v>
      </c>
      <c r="AA6" s="14">
        <v>7.0000000000000007E-2</v>
      </c>
      <c r="AB6" s="14">
        <v>0.06</v>
      </c>
      <c r="AC6" s="14">
        <v>0.05</v>
      </c>
      <c r="AD6" s="14">
        <v>0.04</v>
      </c>
      <c r="AE6" s="14">
        <v>0.05</v>
      </c>
      <c r="AF6" s="14">
        <v>0.04</v>
      </c>
      <c r="AG6" s="14">
        <v>0.03</v>
      </c>
      <c r="AH6" s="14">
        <v>0.03</v>
      </c>
      <c r="AI6" s="14">
        <v>0.03</v>
      </c>
      <c r="AJ6" s="14">
        <v>0.03</v>
      </c>
      <c r="AK6" s="14">
        <v>0.03</v>
      </c>
      <c r="AL6" s="14">
        <v>0.03</v>
      </c>
      <c r="AM6" s="14">
        <v>0.03</v>
      </c>
      <c r="AN6" s="14">
        <v>0.04</v>
      </c>
      <c r="AO6" s="14">
        <v>0.04</v>
      </c>
      <c r="AP6" s="14">
        <v>0.03</v>
      </c>
      <c r="AQ6" s="14">
        <v>0.04</v>
      </c>
      <c r="AR6" s="14">
        <v>0.04</v>
      </c>
      <c r="AS6" s="14">
        <v>0.04</v>
      </c>
      <c r="AT6" s="14">
        <v>0.04</v>
      </c>
      <c r="AU6" s="14">
        <v>0.04</v>
      </c>
      <c r="AV6" s="14">
        <v>0.04</v>
      </c>
      <c r="BA6" s="14">
        <v>0.04</v>
      </c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</row>
    <row r="7" spans="1:77" x14ac:dyDescent="0.25">
      <c r="A7" s="19" t="s">
        <v>116</v>
      </c>
      <c r="B7" s="19"/>
      <c r="C7" s="19"/>
      <c r="D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</row>
    <row r="8" spans="1:77" x14ac:dyDescent="0.25">
      <c r="A8" s="21" t="s">
        <v>6</v>
      </c>
      <c r="B8" s="137"/>
      <c r="C8" s="137">
        <v>0.79900000000000004</v>
      </c>
      <c r="D8" s="137">
        <v>0.79800000000000004</v>
      </c>
      <c r="E8" s="137">
        <v>0.81200000000000006</v>
      </c>
      <c r="F8" s="137">
        <v>0.82299999999999995</v>
      </c>
      <c r="G8" s="132">
        <v>0.75600000000000001</v>
      </c>
      <c r="H8" s="132">
        <v>0.73499999999999999</v>
      </c>
      <c r="I8" s="132">
        <v>0.755</v>
      </c>
      <c r="J8" s="42">
        <v>0.745</v>
      </c>
      <c r="K8" s="42">
        <v>0.748</v>
      </c>
      <c r="L8" s="42">
        <v>0.80200000000000005</v>
      </c>
      <c r="M8" s="42">
        <v>0.79</v>
      </c>
      <c r="N8" s="40">
        <v>0.82</v>
      </c>
      <c r="O8" s="40">
        <v>0.79900000000000004</v>
      </c>
      <c r="P8" s="40">
        <v>0.76800000000000002</v>
      </c>
      <c r="Q8" s="40">
        <v>0.752</v>
      </c>
      <c r="R8" s="40">
        <v>0.73499999999999999</v>
      </c>
      <c r="S8" s="40">
        <v>0.65</v>
      </c>
      <c r="T8" s="40">
        <v>0.59799999999999998</v>
      </c>
      <c r="U8" s="40">
        <v>0.62240000000000006</v>
      </c>
      <c r="V8" s="40">
        <v>0.50450000000000006</v>
      </c>
      <c r="W8" s="40">
        <v>0.46689999999999998</v>
      </c>
      <c r="X8" s="8"/>
      <c r="Y8" s="60"/>
      <c r="Z8" s="8"/>
      <c r="AA8" s="8"/>
    </row>
    <row r="9" spans="1:77" x14ac:dyDescent="0.25">
      <c r="A9" s="41" t="s">
        <v>117</v>
      </c>
      <c r="B9" s="137"/>
      <c r="C9" s="137">
        <v>0.71040000000000003</v>
      </c>
      <c r="D9" s="137">
        <v>0.67900000000000005</v>
      </c>
      <c r="E9" s="137">
        <v>0.69099999999999995</v>
      </c>
      <c r="F9" s="137">
        <v>0.69499999999999995</v>
      </c>
      <c r="G9" s="132">
        <v>0.67700000000000005</v>
      </c>
      <c r="H9" s="132">
        <v>0.65400000000000003</v>
      </c>
      <c r="I9" s="132">
        <v>0.63600000000000001</v>
      </c>
      <c r="J9" s="42">
        <v>0.627</v>
      </c>
      <c r="K9" s="42">
        <v>0.625</v>
      </c>
      <c r="L9" s="42">
        <v>0.66600000000000004</v>
      </c>
      <c r="M9" s="42">
        <v>0.64200000000000002</v>
      </c>
      <c r="N9" s="40">
        <v>0.65600000000000003</v>
      </c>
      <c r="O9" s="40">
        <v>0.63100000000000001</v>
      </c>
      <c r="P9" s="40">
        <v>0.59799999999999998</v>
      </c>
      <c r="Q9" s="40">
        <v>0.57999999999999996</v>
      </c>
      <c r="R9" s="40">
        <v>0.56200000000000006</v>
      </c>
      <c r="S9" s="40">
        <v>0.496</v>
      </c>
      <c r="T9" s="40">
        <v>0.45299999999999996</v>
      </c>
      <c r="U9" s="40">
        <v>0.47350000000000003</v>
      </c>
      <c r="V9" s="40">
        <v>0.38729999999999998</v>
      </c>
      <c r="W9" s="40">
        <v>0.34759999999999996</v>
      </c>
      <c r="Y9" s="60"/>
    </row>
    <row r="10" spans="1:77" x14ac:dyDescent="0.25">
      <c r="A10" s="41" t="s">
        <v>118</v>
      </c>
      <c r="B10" s="137"/>
      <c r="C10" s="137">
        <v>0.88329999999999997</v>
      </c>
      <c r="D10" s="137">
        <v>0.92200000000000004</v>
      </c>
      <c r="E10" s="137">
        <v>0.93700000000000006</v>
      </c>
      <c r="F10" s="137">
        <v>0.95299999999999996</v>
      </c>
      <c r="G10" s="132">
        <v>0.83599999999999997</v>
      </c>
      <c r="H10" s="132">
        <v>0.81599999999999995</v>
      </c>
      <c r="I10" s="132">
        <v>0.877</v>
      </c>
      <c r="J10" s="42">
        <v>0.86399999999999999</v>
      </c>
      <c r="K10" s="42">
        <v>0.873</v>
      </c>
      <c r="L10" s="42">
        <v>0.94</v>
      </c>
      <c r="M10" s="42">
        <v>0.94499999999999995</v>
      </c>
      <c r="N10" s="40">
        <v>0.996</v>
      </c>
      <c r="O10" s="40">
        <v>0.97699999999999998</v>
      </c>
      <c r="P10" s="40">
        <v>0.94799999999999995</v>
      </c>
      <c r="Q10" s="40">
        <v>0.93400000000000005</v>
      </c>
      <c r="R10" s="40">
        <v>0.91700000000000004</v>
      </c>
      <c r="S10" s="40">
        <v>0.81299999999999994</v>
      </c>
      <c r="T10" s="40">
        <v>0.75099999999999989</v>
      </c>
      <c r="U10" s="40">
        <v>0.77989999999999993</v>
      </c>
      <c r="V10" s="40">
        <v>0.62829999999999997</v>
      </c>
      <c r="W10" s="40">
        <v>0.59310000000000007</v>
      </c>
      <c r="Y10" s="60"/>
    </row>
    <row r="11" spans="1:77" x14ac:dyDescent="0.25">
      <c r="A11" s="21" t="s">
        <v>7</v>
      </c>
      <c r="B11" s="137"/>
      <c r="C11" s="137"/>
      <c r="D11" s="137"/>
      <c r="E11" s="137"/>
      <c r="F11" s="137"/>
      <c r="G11" s="132">
        <v>0.80400000000000005</v>
      </c>
      <c r="H11" s="132">
        <v>0.80700000000000005</v>
      </c>
      <c r="I11" s="132">
        <v>0.81799999999999995</v>
      </c>
      <c r="J11" s="42">
        <v>0.84499999999999997</v>
      </c>
      <c r="K11" s="42">
        <v>0.85599999999999998</v>
      </c>
      <c r="L11" s="42">
        <v>0.85099999999999998</v>
      </c>
      <c r="M11" s="42">
        <v>0.79600000000000004</v>
      </c>
      <c r="N11" s="40">
        <v>0.83599999999999997</v>
      </c>
      <c r="O11" s="40">
        <v>0.82200000000000006</v>
      </c>
      <c r="P11" s="40">
        <v>0.81299999999999994</v>
      </c>
      <c r="Q11" s="40">
        <v>0.79</v>
      </c>
      <c r="R11" s="40">
        <v>0.80299999999999994</v>
      </c>
      <c r="S11" s="40">
        <v>0.76500000000000001</v>
      </c>
      <c r="T11" s="40">
        <v>0.76500000000000001</v>
      </c>
      <c r="U11" s="40">
        <v>0.69980000000000009</v>
      </c>
      <c r="V11" s="40">
        <v>0.63749999999999996</v>
      </c>
      <c r="W11" s="40">
        <v>0.66920000000000002</v>
      </c>
      <c r="Y11" s="60"/>
    </row>
    <row r="12" spans="1:77" x14ac:dyDescent="0.25">
      <c r="A12" s="41" t="s">
        <v>117</v>
      </c>
      <c r="B12" s="137"/>
      <c r="C12" s="137"/>
      <c r="D12" s="137"/>
      <c r="E12" s="137"/>
      <c r="F12" s="137"/>
      <c r="G12" s="132">
        <v>0.71799999999999997</v>
      </c>
      <c r="H12" s="132">
        <v>0.72099999999999997</v>
      </c>
      <c r="I12" s="132">
        <v>0.72499999999999998</v>
      </c>
      <c r="J12" s="42">
        <v>0.73499999999999999</v>
      </c>
      <c r="K12" s="42">
        <v>0.70299999999999996</v>
      </c>
      <c r="L12" s="42">
        <v>0.75</v>
      </c>
      <c r="M12" s="42">
        <v>0.69399999999999995</v>
      </c>
      <c r="N12" s="40">
        <v>0.71399999999999997</v>
      </c>
      <c r="O12" s="40">
        <v>0.69299999999999995</v>
      </c>
      <c r="P12" s="40">
        <v>0.67599999999999993</v>
      </c>
      <c r="Q12" s="40">
        <v>0.64800000000000002</v>
      </c>
      <c r="R12" s="40">
        <v>0.64900000000000002</v>
      </c>
      <c r="S12" s="40">
        <v>0.61399999999999999</v>
      </c>
      <c r="T12" s="40">
        <v>0.60699999999999998</v>
      </c>
      <c r="U12" s="40">
        <v>0.54500000000000004</v>
      </c>
      <c r="V12" s="40">
        <v>0.49630000000000002</v>
      </c>
      <c r="W12" s="40">
        <v>0.51919999999999999</v>
      </c>
      <c r="Y12" s="60"/>
    </row>
    <row r="13" spans="1:77" x14ac:dyDescent="0.25">
      <c r="A13" s="41" t="s">
        <v>118</v>
      </c>
      <c r="B13" s="137"/>
      <c r="C13" s="137"/>
      <c r="D13" s="137"/>
      <c r="E13" s="137"/>
      <c r="F13" s="137"/>
      <c r="G13" s="132">
        <v>0.89400000000000002</v>
      </c>
      <c r="H13" s="132">
        <v>0.89500000000000002</v>
      </c>
      <c r="I13" s="132">
        <v>0.91500000000000004</v>
      </c>
      <c r="J13" s="42">
        <v>0.95899999999999996</v>
      </c>
      <c r="K13" s="42">
        <v>1.016</v>
      </c>
      <c r="L13" s="42">
        <v>0.95399999999999996</v>
      </c>
      <c r="M13" s="42">
        <v>0.9</v>
      </c>
      <c r="N13" s="40">
        <v>0.96199999999999997</v>
      </c>
      <c r="O13" s="40">
        <v>0.95400000000000007</v>
      </c>
      <c r="P13" s="40">
        <v>0.95299999999999996</v>
      </c>
      <c r="Q13" s="40">
        <v>0.93599999999999994</v>
      </c>
      <c r="R13" s="40">
        <v>0.96</v>
      </c>
      <c r="S13" s="40">
        <v>0.92</v>
      </c>
      <c r="T13" s="40">
        <v>0.92700000000000005</v>
      </c>
      <c r="U13" s="40">
        <v>0.85860000000000003</v>
      </c>
      <c r="V13" s="40">
        <v>0.78239999999999998</v>
      </c>
      <c r="W13" s="40">
        <v>0.82299999999999995</v>
      </c>
      <c r="Y13" s="60"/>
    </row>
    <row r="14" spans="1:77" x14ac:dyDescent="0.25">
      <c r="A14" s="21" t="s">
        <v>8</v>
      </c>
      <c r="B14" s="137"/>
      <c r="C14" s="137"/>
      <c r="D14" s="137"/>
      <c r="E14" s="137"/>
      <c r="F14" s="137"/>
      <c r="G14" s="132">
        <v>0.71199999999999997</v>
      </c>
      <c r="H14" s="132">
        <v>0.71699999999999997</v>
      </c>
      <c r="I14" s="132">
        <v>0.749</v>
      </c>
      <c r="J14" s="42">
        <v>0.77400000000000002</v>
      </c>
      <c r="K14" s="42">
        <v>0.83899999999999997</v>
      </c>
      <c r="L14" s="42">
        <v>0.73199999999999998</v>
      </c>
      <c r="M14" s="42">
        <v>0.72399999999999998</v>
      </c>
      <c r="N14" s="40">
        <v>0.747</v>
      </c>
      <c r="O14" s="40">
        <v>0.72099999999999997</v>
      </c>
      <c r="P14" s="40">
        <v>0.69200000000000006</v>
      </c>
      <c r="Q14" s="40">
        <v>0.65400000000000003</v>
      </c>
      <c r="R14" s="40">
        <v>0.6409999999999999</v>
      </c>
      <c r="S14" s="40">
        <v>0.62</v>
      </c>
      <c r="T14" s="40">
        <v>0.57200000000000006</v>
      </c>
      <c r="U14" s="40">
        <v>0.53520000000000001</v>
      </c>
      <c r="V14" s="40">
        <v>0.48330000000000001</v>
      </c>
      <c r="W14" s="40">
        <v>0.54590000000000005</v>
      </c>
      <c r="Y14" s="60"/>
    </row>
    <row r="15" spans="1:77" x14ac:dyDescent="0.25">
      <c r="A15" s="41" t="s">
        <v>117</v>
      </c>
      <c r="B15" s="137"/>
      <c r="C15" s="137"/>
      <c r="D15" s="137"/>
      <c r="E15" s="137"/>
      <c r="F15" s="137"/>
      <c r="G15" s="132">
        <v>0.629</v>
      </c>
      <c r="H15" s="132">
        <v>0.61699999999999999</v>
      </c>
      <c r="I15" s="132">
        <v>0.66</v>
      </c>
      <c r="J15" s="42">
        <v>0.67600000000000005</v>
      </c>
      <c r="K15" s="42">
        <v>0.72699999999999998</v>
      </c>
      <c r="L15" s="42">
        <v>0.64300000000000002</v>
      </c>
      <c r="M15" s="42">
        <v>0.63300000000000001</v>
      </c>
      <c r="N15" s="40">
        <v>0.64200000000000002</v>
      </c>
      <c r="O15" s="40">
        <v>0.61899999999999999</v>
      </c>
      <c r="P15" s="40">
        <v>0.59099999999999997</v>
      </c>
      <c r="Q15" s="40">
        <v>0.55299999999999994</v>
      </c>
      <c r="R15" s="40">
        <v>0.53200000000000003</v>
      </c>
      <c r="S15" s="40">
        <v>0.51100000000000001</v>
      </c>
      <c r="T15" s="40">
        <v>0.47299999999999998</v>
      </c>
      <c r="U15" s="40">
        <v>0.436</v>
      </c>
      <c r="V15" s="40">
        <v>0.3982</v>
      </c>
      <c r="W15" s="40">
        <v>0.43530000000000002</v>
      </c>
      <c r="Y15" s="60"/>
    </row>
    <row r="16" spans="1:77" x14ac:dyDescent="0.25">
      <c r="A16" s="41" t="s">
        <v>118</v>
      </c>
      <c r="B16" s="137"/>
      <c r="C16" s="137"/>
      <c r="D16" s="137"/>
      <c r="E16" s="137"/>
      <c r="F16" s="137"/>
      <c r="G16" s="132">
        <v>0.79900000000000004</v>
      </c>
      <c r="H16" s="132">
        <v>0.82199999999999995</v>
      </c>
      <c r="I16" s="132">
        <v>0.84199999999999997</v>
      </c>
      <c r="J16" s="42">
        <v>0.877</v>
      </c>
      <c r="K16" s="42">
        <v>0.95699999999999996</v>
      </c>
      <c r="L16" s="42">
        <v>0.82099999999999995</v>
      </c>
      <c r="M16" s="42">
        <v>0.81799999999999995</v>
      </c>
      <c r="N16" s="40">
        <v>0.84799999999999998</v>
      </c>
      <c r="O16" s="40">
        <v>0.82599999999999996</v>
      </c>
      <c r="P16" s="40">
        <v>0.79599999999999993</v>
      </c>
      <c r="Q16" s="40">
        <v>0.75800000000000001</v>
      </c>
      <c r="R16" s="40">
        <v>0.753</v>
      </c>
      <c r="S16" s="40">
        <v>0.73299999999999998</v>
      </c>
      <c r="T16" s="40">
        <v>0.67299999999999993</v>
      </c>
      <c r="U16" s="40">
        <v>0.63729999999999998</v>
      </c>
      <c r="V16" s="40">
        <v>0.57009999999999994</v>
      </c>
      <c r="W16" s="40">
        <v>0.65989999999999993</v>
      </c>
      <c r="Y16" s="60"/>
    </row>
    <row r="17" spans="1:33" x14ac:dyDescent="0.25">
      <c r="A17" s="21" t="s">
        <v>119</v>
      </c>
      <c r="B17" s="137"/>
      <c r="C17" s="137"/>
      <c r="D17" s="137"/>
      <c r="E17" s="137"/>
      <c r="F17" s="137"/>
      <c r="G17" s="132">
        <v>0.57099999999999995</v>
      </c>
      <c r="H17" s="132">
        <v>0.58599999999999997</v>
      </c>
      <c r="I17" s="132">
        <v>0.59099999999999997</v>
      </c>
      <c r="J17" s="42">
        <v>0.71199999999999997</v>
      </c>
      <c r="K17" s="42">
        <v>0.754</v>
      </c>
      <c r="L17" s="42">
        <v>0.79200000000000004</v>
      </c>
      <c r="M17" s="42">
        <v>0.78300000000000003</v>
      </c>
      <c r="N17" s="40">
        <v>0.80700000000000005</v>
      </c>
      <c r="O17" s="40">
        <v>0.77300000000000002</v>
      </c>
      <c r="P17" s="40">
        <v>0.74</v>
      </c>
      <c r="Q17" s="40">
        <v>0.70400000000000007</v>
      </c>
      <c r="R17" s="40">
        <v>0.68099999999999994</v>
      </c>
      <c r="S17" s="40">
        <v>0.64400000000000002</v>
      </c>
      <c r="T17" s="40">
        <v>0.59699999999999998</v>
      </c>
      <c r="U17" s="40">
        <v>0.58379999999999999</v>
      </c>
      <c r="V17" s="40">
        <v>0.49659999999999999</v>
      </c>
      <c r="W17" s="40">
        <v>0.52579999999999993</v>
      </c>
      <c r="Y17" s="60"/>
    </row>
    <row r="18" spans="1:33" x14ac:dyDescent="0.25">
      <c r="A18" s="41" t="s">
        <v>117</v>
      </c>
      <c r="B18" s="138"/>
      <c r="C18" s="138"/>
      <c r="D18" s="137"/>
      <c r="E18" s="137"/>
      <c r="F18" s="137"/>
      <c r="G18" s="132">
        <v>0.51</v>
      </c>
      <c r="H18" s="132">
        <v>0.52800000000000002</v>
      </c>
      <c r="I18" s="132">
        <v>0.53200000000000003</v>
      </c>
      <c r="J18" s="42">
        <v>1.117</v>
      </c>
      <c r="K18" s="42">
        <v>1.1850000000000001</v>
      </c>
      <c r="L18" s="42">
        <v>0.70899999999999996</v>
      </c>
      <c r="M18" s="42">
        <v>0.69399999999999995</v>
      </c>
      <c r="N18" s="40">
        <v>0.70499999999999996</v>
      </c>
      <c r="O18" s="40">
        <v>0.66500000000000004</v>
      </c>
      <c r="P18" s="40">
        <v>0.625</v>
      </c>
      <c r="Q18" s="40">
        <v>0.58599999999999997</v>
      </c>
      <c r="R18" s="40">
        <v>0.55799999999999994</v>
      </c>
      <c r="S18" s="40">
        <v>0.52600000000000002</v>
      </c>
      <c r="T18" s="40">
        <v>0.48299999999999998</v>
      </c>
      <c r="U18" s="40">
        <v>0.46689999999999998</v>
      </c>
      <c r="V18" s="40">
        <v>0.3826</v>
      </c>
      <c r="W18" s="40">
        <v>0.4113</v>
      </c>
      <c r="Y18" s="60"/>
    </row>
    <row r="19" spans="1:33" x14ac:dyDescent="0.25">
      <c r="A19" s="41" t="s">
        <v>118</v>
      </c>
      <c r="B19" s="138"/>
      <c r="C19" s="138"/>
      <c r="D19" s="137"/>
      <c r="E19" s="137"/>
      <c r="F19" s="137"/>
      <c r="G19" s="132">
        <v>0.63400000000000001</v>
      </c>
      <c r="H19" s="132">
        <v>0.64400000000000002</v>
      </c>
      <c r="I19" s="132">
        <v>0.65</v>
      </c>
      <c r="J19" s="42">
        <v>0.29799999999999999</v>
      </c>
      <c r="K19" s="42">
        <v>0.313</v>
      </c>
      <c r="L19" s="42">
        <v>0.877</v>
      </c>
      <c r="M19" s="42">
        <v>0.874</v>
      </c>
      <c r="N19" s="40">
        <v>0.91500000000000004</v>
      </c>
      <c r="O19" s="40">
        <v>0.88500000000000001</v>
      </c>
      <c r="P19" s="40">
        <v>0.85799999999999998</v>
      </c>
      <c r="Q19" s="40">
        <v>0.82499999999999996</v>
      </c>
      <c r="R19" s="40">
        <v>0.80799999999999994</v>
      </c>
      <c r="S19" s="40">
        <v>0.76700000000000002</v>
      </c>
      <c r="T19" s="40">
        <v>0.71499999999999997</v>
      </c>
      <c r="U19" s="40">
        <v>0.70440000000000003</v>
      </c>
      <c r="V19" s="40">
        <v>0.62109999999999999</v>
      </c>
      <c r="W19" s="40">
        <v>0.64400000000000002</v>
      </c>
      <c r="Y19" s="60"/>
    </row>
    <row r="20" spans="1:33" x14ac:dyDescent="0.25">
      <c r="A20" s="21" t="s">
        <v>9</v>
      </c>
      <c r="B20" s="137"/>
      <c r="C20" s="137"/>
      <c r="D20" s="137"/>
      <c r="E20" s="137"/>
      <c r="F20" s="137"/>
      <c r="G20" s="132">
        <v>0.54500000000000004</v>
      </c>
      <c r="H20" s="132">
        <v>0.56200000000000006</v>
      </c>
      <c r="I20" s="132">
        <v>0.55600000000000005</v>
      </c>
      <c r="J20" s="42">
        <v>0.63</v>
      </c>
      <c r="K20" s="42">
        <v>0.57599999999999996</v>
      </c>
      <c r="L20" s="42">
        <v>0.621</v>
      </c>
      <c r="M20" s="42">
        <v>0.60899999999999999</v>
      </c>
      <c r="N20" s="40">
        <v>0.61499999999999999</v>
      </c>
      <c r="O20" s="40">
        <v>0.59</v>
      </c>
      <c r="P20" s="40">
        <v>0.56000000000000005</v>
      </c>
      <c r="Q20" s="40">
        <v>0.54100000000000004</v>
      </c>
      <c r="R20" s="40">
        <v>0.51500000000000001</v>
      </c>
      <c r="S20" s="40">
        <v>0.501</v>
      </c>
      <c r="T20" s="40">
        <v>0.45600000000000002</v>
      </c>
      <c r="U20" s="40">
        <v>0.40139999999999998</v>
      </c>
      <c r="V20" s="40">
        <v>0.34539999999999998</v>
      </c>
      <c r="W20" s="40">
        <v>0.32390000000000002</v>
      </c>
      <c r="Y20" s="60"/>
      <c r="Z20" s="35"/>
      <c r="AA20" s="35"/>
      <c r="AB20" s="35"/>
      <c r="AC20" s="35"/>
      <c r="AD20" s="35"/>
      <c r="AE20" s="35"/>
      <c r="AF20" s="35"/>
      <c r="AG20" s="35"/>
    </row>
    <row r="21" spans="1:33" x14ac:dyDescent="0.25">
      <c r="A21" s="41" t="s">
        <v>117</v>
      </c>
      <c r="B21" s="138"/>
      <c r="C21" s="138"/>
      <c r="D21" s="137"/>
      <c r="E21" s="137"/>
      <c r="F21" s="137"/>
      <c r="G21" s="132">
        <v>0.54100000000000004</v>
      </c>
      <c r="H21" s="132">
        <v>0.55700000000000005</v>
      </c>
      <c r="I21" s="132">
        <v>0.55100000000000005</v>
      </c>
      <c r="J21" s="42">
        <v>0.52700000000000002</v>
      </c>
      <c r="K21" s="42">
        <v>0.56899999999999995</v>
      </c>
      <c r="L21" s="42">
        <v>0.626</v>
      </c>
      <c r="M21" s="42">
        <v>0.60499999999999998</v>
      </c>
      <c r="N21" s="40">
        <v>0.60299999999999998</v>
      </c>
      <c r="O21" s="40">
        <v>0.58099999999999996</v>
      </c>
      <c r="P21" s="40">
        <v>0.54400000000000004</v>
      </c>
      <c r="Q21" s="40">
        <v>0.51700000000000002</v>
      </c>
      <c r="R21" s="40">
        <v>0.48100000000000004</v>
      </c>
      <c r="S21" s="40">
        <v>0.45799999999999996</v>
      </c>
      <c r="T21" s="40">
        <v>0.40399999999999997</v>
      </c>
      <c r="U21" s="40">
        <v>0.34090000000000004</v>
      </c>
      <c r="V21" s="40">
        <v>0.2863</v>
      </c>
      <c r="W21" s="40">
        <v>0.26550000000000001</v>
      </c>
      <c r="Y21" s="60"/>
      <c r="AF21" s="35"/>
      <c r="AG21" s="35"/>
    </row>
    <row r="22" spans="1:33" x14ac:dyDescent="0.25">
      <c r="A22" s="41" t="s">
        <v>118</v>
      </c>
      <c r="B22" s="138"/>
      <c r="C22" s="138"/>
      <c r="D22" s="137"/>
      <c r="E22" s="137"/>
      <c r="F22" s="137"/>
      <c r="G22" s="132">
        <v>0.54900000000000004</v>
      </c>
      <c r="H22" s="132">
        <v>0.56699999999999995</v>
      </c>
      <c r="I22" s="132">
        <v>0.56100000000000005</v>
      </c>
      <c r="J22" s="42">
        <v>0.53300000000000003</v>
      </c>
      <c r="K22" s="42">
        <v>0.58399999999999996</v>
      </c>
      <c r="L22" s="42">
        <v>0.61699999999999999</v>
      </c>
      <c r="M22" s="42">
        <v>0.61299999999999999</v>
      </c>
      <c r="N22" s="40">
        <v>0.626</v>
      </c>
      <c r="O22" s="40">
        <v>0.6</v>
      </c>
      <c r="P22" s="40">
        <v>0.57600000000000007</v>
      </c>
      <c r="Q22" s="40">
        <v>0.56499999999999995</v>
      </c>
      <c r="R22" s="40">
        <v>0.55100000000000005</v>
      </c>
      <c r="S22" s="40">
        <v>0.54600000000000004</v>
      </c>
      <c r="T22" s="40">
        <v>0.51</v>
      </c>
      <c r="U22" s="40">
        <v>0.34090000000000004</v>
      </c>
      <c r="V22" s="40">
        <v>0.40689999999999998</v>
      </c>
      <c r="W22" s="40">
        <v>0.3846</v>
      </c>
      <c r="Y22" s="60"/>
      <c r="Z22" s="35"/>
      <c r="AA22" s="35"/>
      <c r="AB22" s="35"/>
      <c r="AC22" s="35"/>
      <c r="AD22" s="35"/>
      <c r="AE22" s="35"/>
      <c r="AF22" s="35"/>
      <c r="AG22" s="35"/>
    </row>
    <row r="23" spans="1:33" x14ac:dyDescent="0.25">
      <c r="A23" s="21" t="s">
        <v>10</v>
      </c>
      <c r="B23" s="137"/>
      <c r="C23" s="137"/>
      <c r="D23" s="137"/>
      <c r="E23" s="137"/>
      <c r="F23" s="137"/>
      <c r="G23" s="132">
        <v>0.19800000000000001</v>
      </c>
      <c r="H23" s="132">
        <v>0.55900000000000005</v>
      </c>
      <c r="I23" s="132">
        <v>0.5</v>
      </c>
      <c r="J23" s="42">
        <v>0.307</v>
      </c>
      <c r="K23" s="42">
        <v>0.69</v>
      </c>
      <c r="L23" s="42">
        <v>0.77200000000000002</v>
      </c>
      <c r="M23" s="42">
        <v>0.75600000000000001</v>
      </c>
      <c r="N23" s="40">
        <v>0.78200000000000003</v>
      </c>
      <c r="O23" s="40">
        <v>0.74099999999999999</v>
      </c>
      <c r="P23" s="40">
        <v>0.70200000000000007</v>
      </c>
      <c r="Q23" s="40">
        <v>0.38850000000000001</v>
      </c>
      <c r="R23" s="40">
        <v>0.43219999999999997</v>
      </c>
      <c r="S23" s="40">
        <v>0.50309999999999999</v>
      </c>
      <c r="T23" s="40">
        <v>0.57499999999999996</v>
      </c>
      <c r="U23" s="40">
        <v>0.60099999999999998</v>
      </c>
      <c r="V23" s="40">
        <v>0.63400000000000001</v>
      </c>
      <c r="W23" s="40">
        <v>0.66200000000000003</v>
      </c>
      <c r="Y23" s="60"/>
    </row>
    <row r="24" spans="1:33" x14ac:dyDescent="0.25">
      <c r="A24" s="41" t="s">
        <v>117</v>
      </c>
      <c r="B24" s="138"/>
      <c r="C24" s="138"/>
      <c r="D24" s="137"/>
      <c r="E24" s="137"/>
      <c r="F24" s="137"/>
      <c r="G24" s="132">
        <v>0.185</v>
      </c>
      <c r="H24" s="132">
        <v>0.53200000000000003</v>
      </c>
      <c r="I24" s="132">
        <v>0.46700000000000003</v>
      </c>
      <c r="J24" s="42">
        <v>0.30399999999999999</v>
      </c>
      <c r="K24" s="7">
        <v>55.7</v>
      </c>
      <c r="L24" s="42">
        <v>0.72799999999999998</v>
      </c>
      <c r="M24" s="42">
        <v>0.70699999999999996</v>
      </c>
      <c r="N24" s="40">
        <v>0.73299999999999998</v>
      </c>
      <c r="O24" s="40">
        <v>0.68700000000000006</v>
      </c>
      <c r="P24" s="40">
        <v>0.64700000000000002</v>
      </c>
      <c r="Q24" s="40">
        <v>0.32280000000000003</v>
      </c>
      <c r="R24" s="40">
        <v>0.36590000000000006</v>
      </c>
      <c r="S24" s="40">
        <v>0.43609999999999999</v>
      </c>
      <c r="T24" s="40">
        <v>0.51200000000000001</v>
      </c>
      <c r="U24" s="40">
        <v>0.53500000000000003</v>
      </c>
      <c r="V24" s="40">
        <v>0.57299999999999995</v>
      </c>
      <c r="W24" s="40">
        <v>0.60599999999999998</v>
      </c>
      <c r="Y24" s="60"/>
    </row>
    <row r="25" spans="1:33" x14ac:dyDescent="0.25">
      <c r="A25" s="41" t="s">
        <v>118</v>
      </c>
      <c r="B25" s="138"/>
      <c r="C25" s="138"/>
      <c r="D25" s="137"/>
      <c r="E25" s="137"/>
      <c r="F25" s="137"/>
      <c r="G25" s="132">
        <v>0.21199999999999999</v>
      </c>
      <c r="H25" s="132">
        <v>0.58799999999999997</v>
      </c>
      <c r="I25" s="132">
        <v>0.53500000000000003</v>
      </c>
      <c r="J25" s="42">
        <v>0.31</v>
      </c>
      <c r="K25" s="7">
        <v>62.5</v>
      </c>
      <c r="L25" s="42">
        <v>0.81599999999999995</v>
      </c>
      <c r="M25" s="42">
        <v>0.80600000000000005</v>
      </c>
      <c r="N25" s="40">
        <v>0.83399999999999996</v>
      </c>
      <c r="O25" s="40">
        <v>0.79700000000000004</v>
      </c>
      <c r="P25" s="40">
        <v>0.76</v>
      </c>
      <c r="Q25" s="40">
        <v>0.45679999999999998</v>
      </c>
      <c r="R25" s="40">
        <v>0.50119999999999998</v>
      </c>
      <c r="S25" s="40">
        <v>0.57289999999999996</v>
      </c>
      <c r="T25" s="40">
        <v>0.6409999999999999</v>
      </c>
      <c r="U25" s="40">
        <v>0.66900000000000004</v>
      </c>
      <c r="V25" s="40">
        <v>0.69700000000000006</v>
      </c>
      <c r="W25" s="40">
        <v>0.72</v>
      </c>
      <c r="Y25" s="60"/>
    </row>
    <row r="26" spans="1:33" x14ac:dyDescent="0.25">
      <c r="A26" s="21" t="s">
        <v>120</v>
      </c>
      <c r="B26" s="137"/>
      <c r="C26" s="137"/>
      <c r="D26" s="137"/>
      <c r="E26" s="137"/>
      <c r="F26" s="137"/>
      <c r="G26" s="132">
        <v>0.746</v>
      </c>
      <c r="H26" s="132">
        <v>0.61399999999999999</v>
      </c>
      <c r="I26" s="132">
        <v>0.51500000000000001</v>
      </c>
      <c r="J26" s="42">
        <v>0.14499999999999999</v>
      </c>
      <c r="K26" s="7">
        <v>38.700000000000003</v>
      </c>
      <c r="L26" s="42">
        <v>0.98499999999999999</v>
      </c>
      <c r="M26" s="42">
        <v>0.95399999999999996</v>
      </c>
      <c r="N26" s="40">
        <v>0.98</v>
      </c>
      <c r="O26" s="40">
        <v>0.96099999999999997</v>
      </c>
      <c r="P26" s="40">
        <v>0.91799999999999993</v>
      </c>
      <c r="Q26" s="40">
        <v>0.85699999999999998</v>
      </c>
      <c r="R26" s="40">
        <v>0.82499999999999996</v>
      </c>
      <c r="S26" s="40">
        <v>0.78099999999999992</v>
      </c>
      <c r="T26" s="40">
        <v>0.72799999999999998</v>
      </c>
      <c r="U26" s="40">
        <v>0.60329999999999995</v>
      </c>
      <c r="V26" s="40">
        <v>0.54490000000000005</v>
      </c>
      <c r="W26" s="40">
        <v>0.52469999999999994</v>
      </c>
      <c r="Y26" s="60"/>
    </row>
    <row r="27" spans="1:33" x14ac:dyDescent="0.25">
      <c r="A27" s="41" t="s">
        <v>117</v>
      </c>
      <c r="B27" s="138"/>
      <c r="C27" s="138"/>
      <c r="D27" s="137"/>
      <c r="E27" s="137"/>
      <c r="F27" s="137"/>
      <c r="G27" s="132">
        <v>0.59099999999999997</v>
      </c>
      <c r="H27" s="132">
        <v>0.57099999999999995</v>
      </c>
      <c r="I27" s="132">
        <v>0.47899999999999998</v>
      </c>
      <c r="J27" s="42">
        <v>0.13700000000000001</v>
      </c>
      <c r="K27" s="42">
        <v>0.34300000000000003</v>
      </c>
      <c r="L27" s="42">
        <v>0.89500000000000002</v>
      </c>
      <c r="M27" s="42">
        <v>0.86599999999999999</v>
      </c>
      <c r="N27" s="40">
        <v>0.88800000000000001</v>
      </c>
      <c r="O27" s="40">
        <v>0.87599999999999989</v>
      </c>
      <c r="P27" s="40">
        <v>0.84499999999999997</v>
      </c>
      <c r="Q27" s="40">
        <v>0.78</v>
      </c>
      <c r="R27" s="40">
        <v>0.73699999999999999</v>
      </c>
      <c r="S27" s="40">
        <v>0.68400000000000005</v>
      </c>
      <c r="T27" s="40">
        <v>0.63</v>
      </c>
      <c r="U27" s="40">
        <v>0.49280000000000002</v>
      </c>
      <c r="V27" s="40">
        <v>0.46060000000000001</v>
      </c>
      <c r="W27" s="40">
        <v>0.41710000000000003</v>
      </c>
      <c r="Y27" s="60"/>
    </row>
    <row r="28" spans="1:33" x14ac:dyDescent="0.25">
      <c r="A28" s="41" t="s">
        <v>118</v>
      </c>
      <c r="B28" s="138"/>
      <c r="C28" s="138"/>
      <c r="D28" s="138"/>
      <c r="E28" s="138"/>
      <c r="F28" s="138"/>
      <c r="G28" s="132">
        <v>0.90200000000000002</v>
      </c>
      <c r="H28" s="132">
        <v>0.65700000000000003</v>
      </c>
      <c r="I28" s="132">
        <v>0.54900000000000004</v>
      </c>
      <c r="J28" s="42">
        <v>0.152</v>
      </c>
      <c r="K28" s="42">
        <v>0.43099999999999999</v>
      </c>
      <c r="L28" s="42">
        <v>1.075</v>
      </c>
      <c r="M28" s="42">
        <v>1.0449999999999999</v>
      </c>
      <c r="N28" s="40">
        <v>1.0760000000000001</v>
      </c>
      <c r="O28" s="40">
        <v>1.0490000000000002</v>
      </c>
      <c r="P28" s="40">
        <v>0.99400000000000011</v>
      </c>
      <c r="Q28" s="40">
        <v>0.93599999999999994</v>
      </c>
      <c r="R28" s="40">
        <v>0.91700000000000004</v>
      </c>
      <c r="S28" s="40">
        <v>0.88099999999999989</v>
      </c>
      <c r="T28" s="40">
        <v>0.82900000000000007</v>
      </c>
      <c r="U28" s="40">
        <v>0.7177</v>
      </c>
      <c r="V28" s="40">
        <v>0.62970000000000004</v>
      </c>
      <c r="W28" s="40">
        <v>0.63619999999999999</v>
      </c>
      <c r="Y28" s="60"/>
    </row>
    <row r="29" spans="1:33" x14ac:dyDescent="0.25">
      <c r="A29" s="21" t="s">
        <v>121</v>
      </c>
      <c r="B29" s="137"/>
      <c r="C29" s="137"/>
      <c r="D29" s="137"/>
      <c r="E29" s="137"/>
      <c r="F29" s="137"/>
      <c r="G29" s="132">
        <v>0</v>
      </c>
      <c r="H29" s="132">
        <v>0</v>
      </c>
      <c r="I29" s="132">
        <v>0</v>
      </c>
      <c r="J29" s="42">
        <v>0</v>
      </c>
      <c r="K29" s="42">
        <v>0.311</v>
      </c>
      <c r="L29" s="42">
        <v>0.54600000000000004</v>
      </c>
      <c r="M29" s="42">
        <v>0.48899999999999999</v>
      </c>
      <c r="N29" s="40">
        <v>0.502</v>
      </c>
      <c r="O29" s="40">
        <v>0.50800000000000001</v>
      </c>
      <c r="P29" s="40">
        <v>0.46899999999999997</v>
      </c>
      <c r="Q29" s="40">
        <v>0.40299999999999997</v>
      </c>
      <c r="R29" s="40">
        <v>0.34</v>
      </c>
      <c r="S29" s="40">
        <v>0.28199999999999997</v>
      </c>
      <c r="T29" s="40">
        <v>0.25700000000000001</v>
      </c>
      <c r="U29" s="40">
        <v>0.23260000000000003</v>
      </c>
      <c r="V29" s="40">
        <v>0.20319999999999999</v>
      </c>
      <c r="W29" s="40">
        <v>0.19420000000000001</v>
      </c>
      <c r="Y29" s="60"/>
    </row>
    <row r="30" spans="1:33" x14ac:dyDescent="0.25">
      <c r="A30" s="41" t="s">
        <v>117</v>
      </c>
      <c r="B30" s="138"/>
      <c r="C30" s="138"/>
      <c r="D30" s="138"/>
      <c r="E30" s="138"/>
      <c r="F30" s="138"/>
      <c r="G30" s="132">
        <v>0</v>
      </c>
      <c r="H30" s="132">
        <v>0</v>
      </c>
      <c r="I30" s="132">
        <v>0</v>
      </c>
      <c r="J30" s="42">
        <v>0</v>
      </c>
      <c r="K30" s="42">
        <v>0.28299999999999997</v>
      </c>
      <c r="L30" s="42">
        <v>0.46400000000000002</v>
      </c>
      <c r="M30" s="42">
        <v>0.439</v>
      </c>
      <c r="N30" s="40">
        <v>0.44900000000000001</v>
      </c>
      <c r="O30" s="40">
        <v>0.46200000000000002</v>
      </c>
      <c r="P30" s="40">
        <v>0.435</v>
      </c>
      <c r="Q30" s="40">
        <v>0.46</v>
      </c>
      <c r="R30" s="40">
        <v>0.41899999999999998</v>
      </c>
      <c r="S30" s="40">
        <v>0.35399999999999998</v>
      </c>
      <c r="T30" s="40">
        <v>0.315</v>
      </c>
      <c r="U30" s="40">
        <v>0.29820000000000002</v>
      </c>
      <c r="V30" s="40">
        <v>0.25390000000000001</v>
      </c>
      <c r="W30" s="40">
        <v>0.25</v>
      </c>
      <c r="Y30" s="60"/>
    </row>
    <row r="31" spans="1:33" x14ac:dyDescent="0.25">
      <c r="A31" s="41" t="s">
        <v>118</v>
      </c>
      <c r="B31" s="138"/>
      <c r="C31" s="138"/>
      <c r="D31" s="138"/>
      <c r="E31" s="138"/>
      <c r="F31" s="138"/>
      <c r="G31" s="132">
        <v>0</v>
      </c>
      <c r="H31" s="132">
        <v>0</v>
      </c>
      <c r="I31" s="132">
        <v>0</v>
      </c>
      <c r="J31" s="42">
        <v>0</v>
      </c>
      <c r="K31" s="42">
        <v>0.33700000000000002</v>
      </c>
      <c r="L31" s="42">
        <v>0.629</v>
      </c>
      <c r="M31" s="42">
        <v>0.53300000000000003</v>
      </c>
      <c r="N31" s="40">
        <v>0.55100000000000005</v>
      </c>
      <c r="O31" s="40">
        <v>0.55000000000000004</v>
      </c>
      <c r="P31" s="40">
        <v>0.5</v>
      </c>
      <c r="Q31" s="40">
        <v>0.51200000000000001</v>
      </c>
      <c r="R31" s="40">
        <v>0.49200000000000005</v>
      </c>
      <c r="S31" s="40">
        <v>0.42</v>
      </c>
      <c r="T31" s="40">
        <v>0.36899999999999999</v>
      </c>
      <c r="U31" s="40">
        <v>0.35850000000000004</v>
      </c>
      <c r="V31" s="40">
        <v>0.3004</v>
      </c>
      <c r="W31" s="40">
        <v>0.30130000000000001</v>
      </c>
      <c r="Y31" s="60"/>
    </row>
    <row r="32" spans="1:33" x14ac:dyDescent="0.25">
      <c r="A32" s="21" t="s">
        <v>11</v>
      </c>
      <c r="B32" s="137"/>
      <c r="C32" s="137"/>
      <c r="D32" s="137"/>
      <c r="E32" s="137"/>
      <c r="F32" s="137"/>
      <c r="G32" s="132">
        <v>0.81200000000000006</v>
      </c>
      <c r="H32" s="132">
        <v>0.81299999999999994</v>
      </c>
      <c r="I32" s="132">
        <v>0.86699999999999999</v>
      </c>
      <c r="J32" s="42">
        <v>0.90400000000000003</v>
      </c>
      <c r="K32" s="42">
        <v>0.91900000000000004</v>
      </c>
      <c r="L32" s="42">
        <v>6.4000000000000001E-2</v>
      </c>
      <c r="M32" s="42">
        <v>4.9000000000000002E-2</v>
      </c>
      <c r="N32" s="40">
        <v>1.173</v>
      </c>
      <c r="O32" s="40">
        <v>1.1909999999999998</v>
      </c>
      <c r="P32" s="40">
        <v>1.2109999999999999</v>
      </c>
      <c r="Q32" s="40">
        <v>1.226</v>
      </c>
      <c r="R32" s="40">
        <v>1.2729999999999999</v>
      </c>
      <c r="S32" s="40">
        <v>1.27</v>
      </c>
      <c r="T32" s="40">
        <v>1.264</v>
      </c>
      <c r="U32" s="40">
        <v>1.3706</v>
      </c>
      <c r="V32" s="40">
        <v>1.254</v>
      </c>
      <c r="W32" s="40">
        <v>1.2949999999999999</v>
      </c>
      <c r="Y32" s="60"/>
    </row>
    <row r="33" spans="1:77" x14ac:dyDescent="0.25">
      <c r="A33" s="41" t="s">
        <v>117</v>
      </c>
      <c r="B33" s="138"/>
      <c r="C33" s="138"/>
      <c r="D33" s="138"/>
      <c r="E33" s="138"/>
      <c r="F33" s="138"/>
      <c r="G33" s="132">
        <v>0.74299999999999999</v>
      </c>
      <c r="H33" s="132">
        <v>0.80700000000000005</v>
      </c>
      <c r="I33" s="132">
        <v>0.86099999999999999</v>
      </c>
      <c r="J33" s="42">
        <v>0.89300000000000002</v>
      </c>
      <c r="K33" s="42">
        <v>0.92500000000000004</v>
      </c>
      <c r="L33" s="42">
        <v>5.3999999999999999E-2</v>
      </c>
      <c r="M33" s="42">
        <v>6.6000000000000003E-2</v>
      </c>
      <c r="N33" s="40">
        <v>1.18</v>
      </c>
      <c r="O33" s="40">
        <v>1.196</v>
      </c>
      <c r="P33" s="40">
        <v>1.212</v>
      </c>
      <c r="Q33" s="40">
        <v>1.232</v>
      </c>
      <c r="R33" s="40">
        <v>1.272</v>
      </c>
      <c r="S33" s="40">
        <v>1.2609999999999999</v>
      </c>
      <c r="T33" s="40">
        <v>1.252</v>
      </c>
      <c r="U33" s="40">
        <v>1.3549</v>
      </c>
      <c r="V33" s="40">
        <v>1.1929000000000001</v>
      </c>
      <c r="W33" s="40">
        <v>1.2616000000000001</v>
      </c>
      <c r="Y33" s="60"/>
    </row>
    <row r="34" spans="1:77" x14ac:dyDescent="0.25">
      <c r="A34" s="41" t="s">
        <v>118</v>
      </c>
      <c r="B34" s="138"/>
      <c r="C34" s="138"/>
      <c r="D34" s="138"/>
      <c r="E34" s="138"/>
      <c r="F34" s="138"/>
      <c r="G34" s="132">
        <v>0.88100000000000001</v>
      </c>
      <c r="H34" s="132">
        <v>0.81799999999999995</v>
      </c>
      <c r="I34" s="132">
        <v>0.873</v>
      </c>
      <c r="J34" s="42">
        <v>0.91400000000000003</v>
      </c>
      <c r="K34" s="42">
        <v>0.91300000000000003</v>
      </c>
      <c r="L34" s="42">
        <v>7.3999999999999996E-2</v>
      </c>
      <c r="M34" s="42">
        <v>3.2000000000000001E-2</v>
      </c>
      <c r="N34" s="40">
        <v>1.167</v>
      </c>
      <c r="O34" s="40">
        <v>1.1859999999999999</v>
      </c>
      <c r="P34" s="40">
        <v>1.21</v>
      </c>
      <c r="Q34" s="40">
        <v>1.222</v>
      </c>
      <c r="R34" s="40">
        <v>1.274</v>
      </c>
      <c r="S34" s="40">
        <v>1.28</v>
      </c>
      <c r="T34" s="40">
        <v>1.276</v>
      </c>
      <c r="U34" s="40">
        <v>1.3858000000000001</v>
      </c>
      <c r="V34" s="40">
        <v>1.3130999999999999</v>
      </c>
      <c r="W34" s="40">
        <v>1.3271999999999999</v>
      </c>
      <c r="Y34" s="60"/>
    </row>
    <row r="35" spans="1:77" x14ac:dyDescent="0.25">
      <c r="A35" s="21" t="s">
        <v>122</v>
      </c>
      <c r="B35" s="137"/>
      <c r="C35" s="137"/>
      <c r="D35" s="137"/>
      <c r="E35" s="137"/>
      <c r="F35" s="137"/>
      <c r="G35" s="132">
        <v>0.67700000000000005</v>
      </c>
      <c r="H35" s="132">
        <v>0.69</v>
      </c>
      <c r="I35" s="132">
        <v>0.70099999999999996</v>
      </c>
      <c r="J35" s="42">
        <v>0.71</v>
      </c>
      <c r="K35" s="42">
        <v>0.76100000000000001</v>
      </c>
      <c r="L35" s="42">
        <v>0.81499999999999995</v>
      </c>
      <c r="M35" s="42">
        <v>0.79500000000000004</v>
      </c>
      <c r="N35" s="40">
        <v>0.82</v>
      </c>
      <c r="O35" s="40">
        <v>0.8</v>
      </c>
      <c r="P35" s="40">
        <v>0.77600000000000002</v>
      </c>
      <c r="Q35" s="40">
        <v>0.75</v>
      </c>
      <c r="R35" s="40">
        <v>0.74</v>
      </c>
      <c r="S35" s="40">
        <v>0.70499999999999996</v>
      </c>
      <c r="T35" s="40">
        <v>0.67</v>
      </c>
      <c r="U35" s="40">
        <v>0.64340000000000008</v>
      </c>
      <c r="V35" s="40">
        <v>0.56509999999999994</v>
      </c>
      <c r="W35" s="40">
        <v>0.58099999999999996</v>
      </c>
      <c r="Y35" s="61">
        <v>0.5</v>
      </c>
      <c r="Z35" s="61">
        <v>0.46700000000000003</v>
      </c>
      <c r="AA35" s="61">
        <v>0.42299999999999999</v>
      </c>
      <c r="AB35" s="61">
        <v>0.39100000000000001</v>
      </c>
      <c r="AC35" s="61">
        <v>0.36399999999999999</v>
      </c>
      <c r="AD35" s="61">
        <v>0.32799999999999996</v>
      </c>
      <c r="AE35" s="61">
        <v>0.28800000000000003</v>
      </c>
      <c r="AF35" s="61">
        <v>0.26700000000000002</v>
      </c>
      <c r="AG35" s="61">
        <v>0.26</v>
      </c>
      <c r="AH35" s="61">
        <v>0.26</v>
      </c>
    </row>
    <row r="36" spans="1:77" x14ac:dyDescent="0.25">
      <c r="A36" s="41" t="s">
        <v>117</v>
      </c>
      <c r="B36" s="138"/>
      <c r="C36" s="138"/>
      <c r="D36" s="138"/>
      <c r="E36" s="138"/>
      <c r="F36" s="138"/>
      <c r="G36" s="132">
        <v>0.60599999999999998</v>
      </c>
      <c r="H36" s="132">
        <v>0.63400000000000001</v>
      </c>
      <c r="I36" s="132">
        <v>0.64</v>
      </c>
      <c r="J36" s="42">
        <v>0.72099999999999997</v>
      </c>
      <c r="K36" s="42">
        <v>0.76500000000000001</v>
      </c>
      <c r="L36" s="42">
        <v>0.74</v>
      </c>
      <c r="M36" s="42">
        <v>0.71799999999999997</v>
      </c>
      <c r="N36" s="40">
        <v>0.73</v>
      </c>
      <c r="O36" s="40">
        <v>0.70700000000000007</v>
      </c>
      <c r="P36" s="40">
        <v>0.68</v>
      </c>
      <c r="Q36" s="40">
        <v>0.65099999999999991</v>
      </c>
      <c r="R36" s="40">
        <v>0.63400000000000001</v>
      </c>
      <c r="S36" s="40">
        <v>0.59899999999999998</v>
      </c>
      <c r="T36" s="40">
        <v>0.56399999999999995</v>
      </c>
      <c r="U36" s="40">
        <v>0.53659999999999997</v>
      </c>
      <c r="V36" s="40">
        <v>0.46529999999999999</v>
      </c>
      <c r="W36" s="40">
        <v>0.47600000000000003</v>
      </c>
      <c r="Y36" s="61">
        <v>0.40299999999999997</v>
      </c>
      <c r="Z36" s="61">
        <v>0.36499999999999999</v>
      </c>
      <c r="AA36" s="61">
        <v>0.33399999999999996</v>
      </c>
      <c r="AB36" s="61">
        <v>0.313</v>
      </c>
      <c r="AC36" s="61">
        <v>0.27899999999999997</v>
      </c>
      <c r="AD36" s="61">
        <v>0.247</v>
      </c>
      <c r="AE36" s="61">
        <v>0.214</v>
      </c>
      <c r="AF36" s="61">
        <v>0.19500000000000001</v>
      </c>
      <c r="AG36" s="61">
        <v>0.18899999999999997</v>
      </c>
      <c r="AH36" s="61">
        <v>0.19600000000000001</v>
      </c>
    </row>
    <row r="37" spans="1:77" x14ac:dyDescent="0.25">
      <c r="A37" s="41" t="s">
        <v>118</v>
      </c>
      <c r="B37" s="138"/>
      <c r="C37" s="138"/>
      <c r="D37" s="138"/>
      <c r="E37" s="138"/>
      <c r="F37" s="138"/>
      <c r="G37" s="132">
        <v>0.748</v>
      </c>
      <c r="H37" s="132">
        <v>0.748</v>
      </c>
      <c r="I37" s="132">
        <v>0.46600000000000003</v>
      </c>
      <c r="J37" s="42">
        <v>0.69799999999999995</v>
      </c>
      <c r="K37" s="42">
        <v>0.75700000000000001</v>
      </c>
      <c r="L37" s="42">
        <v>0.89100000000000001</v>
      </c>
      <c r="M37" s="42">
        <v>0.874</v>
      </c>
      <c r="N37" s="40">
        <v>0.91200000000000003</v>
      </c>
      <c r="O37" s="40">
        <v>0.89500000000000002</v>
      </c>
      <c r="P37" s="40">
        <v>0.875</v>
      </c>
      <c r="Q37" s="40">
        <v>0.85099999999999998</v>
      </c>
      <c r="R37" s="40">
        <v>0.85</v>
      </c>
      <c r="S37" s="40">
        <v>0.81299999999999994</v>
      </c>
      <c r="T37" s="40">
        <v>0.77900000000000003</v>
      </c>
      <c r="U37" s="40">
        <v>0.75329999999999997</v>
      </c>
      <c r="V37" s="40">
        <v>0.66839999999999999</v>
      </c>
      <c r="W37" s="40">
        <v>0.68920000000000003</v>
      </c>
      <c r="Y37" s="61">
        <v>0.59899999999999998</v>
      </c>
      <c r="Z37" s="61">
        <v>0.56999999999999995</v>
      </c>
      <c r="AA37" s="61">
        <v>0.51300000000000001</v>
      </c>
      <c r="AB37" s="61">
        <v>0.46899999999999997</v>
      </c>
      <c r="AC37" s="61">
        <v>0.44900000000000001</v>
      </c>
      <c r="AD37" s="61">
        <v>0.40799999999999997</v>
      </c>
      <c r="AE37" s="61">
        <v>0.36099999999999999</v>
      </c>
      <c r="AF37" s="61">
        <v>0.34</v>
      </c>
      <c r="AG37" s="61">
        <v>0.33200000000000002</v>
      </c>
      <c r="AH37" s="61">
        <v>0.33100000000000002</v>
      </c>
    </row>
    <row r="38" spans="1:77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40"/>
      <c r="O38" s="21"/>
      <c r="P38" s="21"/>
      <c r="Q38" s="21"/>
      <c r="R38" s="21"/>
      <c r="S38" s="21"/>
      <c r="T38" s="21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</row>
    <row r="39" spans="1:77" x14ac:dyDescent="0.25">
      <c r="A39" s="19" t="s">
        <v>123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40"/>
      <c r="O39" s="19"/>
      <c r="P39" s="19"/>
      <c r="Q39" s="19"/>
      <c r="R39" s="19"/>
      <c r="S39" s="42"/>
      <c r="T39" s="42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</row>
    <row r="40" spans="1:77" x14ac:dyDescent="0.25">
      <c r="A40" s="21" t="s">
        <v>6</v>
      </c>
      <c r="B40" s="21"/>
      <c r="C40" s="21"/>
      <c r="D40" s="21"/>
      <c r="E40" s="21"/>
      <c r="F40" s="21"/>
      <c r="G40" s="21"/>
      <c r="H40" s="21"/>
      <c r="I40" s="21"/>
      <c r="J40" s="40"/>
      <c r="K40" s="40"/>
      <c r="L40" s="40">
        <v>0.60299999999999998</v>
      </c>
      <c r="M40" s="40">
        <v>0.60099999999999998</v>
      </c>
      <c r="N40" s="40">
        <v>0.627</v>
      </c>
      <c r="O40" s="40">
        <v>0.61299999999999999</v>
      </c>
      <c r="P40" s="40">
        <v>0.59099999999999997</v>
      </c>
      <c r="Q40" s="40">
        <v>0.57399999999999995</v>
      </c>
      <c r="R40" s="40">
        <v>0.56200000000000006</v>
      </c>
      <c r="S40" s="40">
        <v>0.498</v>
      </c>
      <c r="T40" s="40">
        <v>0.46100000000000002</v>
      </c>
      <c r="W40" s="40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77" x14ac:dyDescent="0.25">
      <c r="A41" s="41" t="s">
        <v>117</v>
      </c>
      <c r="B41" s="41"/>
      <c r="C41" s="41"/>
      <c r="D41" s="41"/>
      <c r="E41" s="41"/>
      <c r="F41" s="41"/>
      <c r="G41" s="41"/>
      <c r="H41" s="41"/>
      <c r="I41" s="41"/>
      <c r="J41" s="40"/>
      <c r="K41" s="40"/>
      <c r="L41" s="40">
        <v>0.498</v>
      </c>
      <c r="M41" s="40">
        <v>0.48599999999999999</v>
      </c>
      <c r="N41" s="40">
        <v>0.498</v>
      </c>
      <c r="O41" s="40">
        <v>0.48599999999999999</v>
      </c>
      <c r="P41" s="40">
        <v>0.46299999999999997</v>
      </c>
      <c r="Q41" s="40">
        <v>0.44600000000000001</v>
      </c>
      <c r="R41" s="40">
        <v>0.433</v>
      </c>
      <c r="S41" s="40">
        <v>0.38299999999999995</v>
      </c>
      <c r="T41" s="40">
        <v>0.35299999999999998</v>
      </c>
      <c r="W41" s="40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77" x14ac:dyDescent="0.25">
      <c r="A42" s="41" t="s">
        <v>118</v>
      </c>
      <c r="B42" s="41"/>
      <c r="C42" s="41"/>
      <c r="D42" s="41"/>
      <c r="E42" s="41"/>
      <c r="F42" s="41"/>
      <c r="G42" s="41"/>
      <c r="H42" s="41"/>
      <c r="I42" s="41"/>
      <c r="J42" s="40"/>
      <c r="K42" s="40"/>
      <c r="L42" s="40">
        <v>0.629</v>
      </c>
      <c r="M42" s="40">
        <v>0.72099999999999997</v>
      </c>
      <c r="N42" s="40">
        <v>0.76400000000000001</v>
      </c>
      <c r="O42" s="40">
        <v>0.748</v>
      </c>
      <c r="P42" s="40">
        <v>0.72599999999999998</v>
      </c>
      <c r="Q42" s="40">
        <v>0.71</v>
      </c>
      <c r="R42" s="40">
        <v>0.69799999999999995</v>
      </c>
      <c r="S42" s="40">
        <v>0.61799999999999999</v>
      </c>
      <c r="T42" s="40">
        <v>0.57600000000000007</v>
      </c>
      <c r="W42" s="40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77" x14ac:dyDescent="0.25">
      <c r="A43" s="21" t="s">
        <v>7</v>
      </c>
      <c r="B43" s="21"/>
      <c r="C43" s="21"/>
      <c r="D43" s="21"/>
      <c r="E43" s="21"/>
      <c r="F43" s="21"/>
      <c r="G43" s="21"/>
      <c r="H43" s="21"/>
      <c r="I43" s="21"/>
      <c r="J43" s="40"/>
      <c r="K43" s="40"/>
      <c r="L43" s="40">
        <v>0.65700000000000003</v>
      </c>
      <c r="M43" s="40">
        <v>0.61399999999999999</v>
      </c>
      <c r="N43" s="40">
        <v>0.64700000000000002</v>
      </c>
      <c r="O43" s="40">
        <v>0.63800000000000001</v>
      </c>
      <c r="P43" s="40">
        <v>0.625</v>
      </c>
      <c r="Q43" s="40">
        <v>0.6</v>
      </c>
      <c r="R43" s="40">
        <v>0.61699999999999999</v>
      </c>
      <c r="S43" s="40">
        <v>0.57399999999999995</v>
      </c>
      <c r="T43" s="40">
        <v>0.57799999999999996</v>
      </c>
      <c r="W43" s="40"/>
    </row>
    <row r="44" spans="1:77" x14ac:dyDescent="0.25">
      <c r="A44" s="41" t="s">
        <v>117</v>
      </c>
      <c r="B44" s="41"/>
      <c r="C44" s="41"/>
      <c r="D44" s="41"/>
      <c r="E44" s="41"/>
      <c r="F44" s="41"/>
      <c r="G44" s="41"/>
      <c r="H44" s="41"/>
      <c r="I44" s="41"/>
      <c r="J44" s="40"/>
      <c r="K44" s="40"/>
      <c r="L44" s="40">
        <v>0.57799999999999996</v>
      </c>
      <c r="M44" s="40">
        <v>0.53200000000000003</v>
      </c>
      <c r="N44" s="40">
        <v>0.55200000000000005</v>
      </c>
      <c r="O44" s="40">
        <v>0.53799999999999992</v>
      </c>
      <c r="P44" s="40">
        <v>0.52100000000000002</v>
      </c>
      <c r="Q44" s="40">
        <v>0.495</v>
      </c>
      <c r="R44" s="40">
        <v>0.504</v>
      </c>
      <c r="S44" s="40">
        <v>0.46500000000000002</v>
      </c>
      <c r="T44" s="40">
        <v>0.46399999999999997</v>
      </c>
      <c r="W44" s="40"/>
      <c r="Z44" s="35"/>
      <c r="AA44" s="35"/>
      <c r="AB44" s="35"/>
      <c r="AC44" s="35"/>
      <c r="AD44" s="35"/>
    </row>
    <row r="45" spans="1:77" x14ac:dyDescent="0.25">
      <c r="A45" s="41" t="s">
        <v>118</v>
      </c>
      <c r="B45" s="41"/>
      <c r="C45" s="41"/>
      <c r="D45" s="41"/>
      <c r="E45" s="41"/>
      <c r="F45" s="41"/>
      <c r="G45" s="41"/>
      <c r="H45" s="41"/>
      <c r="I45" s="41"/>
      <c r="J45" s="40"/>
      <c r="K45" s="40"/>
      <c r="L45" s="40">
        <v>0.73699999999999999</v>
      </c>
      <c r="M45" s="40">
        <v>0.69599999999999995</v>
      </c>
      <c r="N45" s="40">
        <v>0.745</v>
      </c>
      <c r="O45" s="40">
        <v>0.74</v>
      </c>
      <c r="P45" s="40">
        <v>0.73099999999999998</v>
      </c>
      <c r="Q45" s="40">
        <v>0.70799999999999996</v>
      </c>
      <c r="R45" s="40">
        <v>0.73299999999999998</v>
      </c>
      <c r="S45" s="40">
        <v>0.68599999999999994</v>
      </c>
      <c r="T45" s="40">
        <v>0.69599999999999995</v>
      </c>
      <c r="W45" s="40"/>
      <c r="Z45" s="35"/>
      <c r="AA45" s="35"/>
      <c r="AB45" s="35"/>
      <c r="AC45" s="35"/>
      <c r="AD45" s="35"/>
    </row>
    <row r="46" spans="1:77" x14ac:dyDescent="0.25">
      <c r="A46" s="21" t="s">
        <v>8</v>
      </c>
      <c r="B46" s="21"/>
      <c r="C46" s="21"/>
      <c r="D46" s="21"/>
      <c r="E46" s="21"/>
      <c r="F46" s="21"/>
      <c r="G46" s="21"/>
      <c r="H46" s="21"/>
      <c r="I46" s="21"/>
      <c r="J46" s="40"/>
      <c r="K46" s="40"/>
      <c r="L46" s="40">
        <v>0.55600000000000005</v>
      </c>
      <c r="M46" s="40">
        <v>0.55300000000000005</v>
      </c>
      <c r="N46" s="40">
        <v>0.56999999999999995</v>
      </c>
      <c r="O46" s="40">
        <v>0.54700000000000004</v>
      </c>
      <c r="P46" s="40">
        <v>0.51600000000000001</v>
      </c>
      <c r="Q46" s="40">
        <v>0.48200000000000004</v>
      </c>
      <c r="R46" s="40">
        <v>0.48299999999999998</v>
      </c>
      <c r="S46" s="40">
        <v>0.46200000000000002</v>
      </c>
      <c r="T46" s="40">
        <v>0.441</v>
      </c>
      <c r="W46" s="40"/>
      <c r="Z46" s="35"/>
      <c r="AA46" s="35"/>
      <c r="AB46" s="35"/>
      <c r="AC46" s="35"/>
      <c r="AD46" s="35"/>
    </row>
    <row r="47" spans="1:77" x14ac:dyDescent="0.25">
      <c r="A47" s="41" t="s">
        <v>117</v>
      </c>
      <c r="B47" s="41"/>
      <c r="C47" s="41"/>
      <c r="D47" s="41"/>
      <c r="E47" s="41"/>
      <c r="F47" s="41"/>
      <c r="G47" s="41"/>
      <c r="H47" s="41"/>
      <c r="I47" s="41"/>
      <c r="J47" s="40"/>
      <c r="K47" s="40"/>
      <c r="L47" s="40">
        <v>0.48899999999999999</v>
      </c>
      <c r="M47" s="40">
        <v>0.48099999999999998</v>
      </c>
      <c r="N47" s="40">
        <v>0.49</v>
      </c>
      <c r="O47" s="40">
        <v>0.46799999999999997</v>
      </c>
      <c r="P47" s="40">
        <v>0.441</v>
      </c>
      <c r="Q47" s="40">
        <v>0.40899999999999997</v>
      </c>
      <c r="R47" s="40">
        <v>0.40299999999999997</v>
      </c>
      <c r="S47" s="40">
        <v>0.38100000000000001</v>
      </c>
      <c r="T47" s="40">
        <v>0.36</v>
      </c>
      <c r="W47" s="40"/>
    </row>
    <row r="48" spans="1:77" x14ac:dyDescent="0.25">
      <c r="A48" s="41" t="s">
        <v>118</v>
      </c>
      <c r="B48" s="41"/>
      <c r="C48" s="41"/>
      <c r="D48" s="41"/>
      <c r="E48" s="41"/>
      <c r="F48" s="41"/>
      <c r="G48" s="41"/>
      <c r="H48" s="41"/>
      <c r="I48" s="41"/>
      <c r="J48" s="40"/>
      <c r="K48" s="40"/>
      <c r="L48" s="40">
        <v>0.624</v>
      </c>
      <c r="M48" s="40">
        <v>0.625</v>
      </c>
      <c r="N48" s="40">
        <v>0.65100000000000002</v>
      </c>
      <c r="O48" s="40">
        <v>0.628</v>
      </c>
      <c r="P48" s="40">
        <v>0.59399999999999997</v>
      </c>
      <c r="Q48" s="40">
        <v>0.55799999999999994</v>
      </c>
      <c r="R48" s="40">
        <v>0.56399999999999995</v>
      </c>
      <c r="S48" s="40">
        <v>0.54500000000000004</v>
      </c>
      <c r="T48" s="40">
        <v>0.52500000000000002</v>
      </c>
      <c r="W48" s="40"/>
    </row>
    <row r="49" spans="1:23" x14ac:dyDescent="0.25">
      <c r="A49" s="21" t="s">
        <v>119</v>
      </c>
      <c r="B49" s="21"/>
      <c r="C49" s="21"/>
      <c r="D49" s="21"/>
      <c r="E49" s="21"/>
      <c r="F49" s="21"/>
      <c r="G49" s="21"/>
      <c r="H49" s="21"/>
      <c r="I49" s="21"/>
      <c r="J49" s="40"/>
      <c r="K49" s="40"/>
      <c r="L49" s="40">
        <v>0.59899999999999998</v>
      </c>
      <c r="M49" s="40">
        <v>0.59499999999999997</v>
      </c>
      <c r="N49" s="40">
        <v>0.60199999999999998</v>
      </c>
      <c r="O49" s="40">
        <v>0.56700000000000006</v>
      </c>
      <c r="P49" s="40">
        <v>0.54700000000000004</v>
      </c>
      <c r="Q49" s="40">
        <v>0.52600000000000002</v>
      </c>
      <c r="R49" s="40">
        <v>0.52200000000000002</v>
      </c>
      <c r="S49" s="40">
        <v>0.498</v>
      </c>
      <c r="T49" s="40">
        <v>0.46299999999999997</v>
      </c>
      <c r="W49" s="40"/>
    </row>
    <row r="50" spans="1:23" x14ac:dyDescent="0.25">
      <c r="A50" s="41" t="s">
        <v>117</v>
      </c>
      <c r="B50" s="41"/>
      <c r="C50" s="41"/>
      <c r="D50" s="41"/>
      <c r="E50" s="41"/>
      <c r="F50" s="41"/>
      <c r="G50" s="41"/>
      <c r="H50" s="41"/>
      <c r="I50" s="41"/>
      <c r="J50" s="40"/>
      <c r="K50" s="40"/>
      <c r="L50" s="40">
        <v>0.53500000000000003</v>
      </c>
      <c r="M50" s="40">
        <v>0.52600000000000002</v>
      </c>
      <c r="N50" s="40">
        <v>0.52500000000000002</v>
      </c>
      <c r="O50" s="40">
        <v>0.48899999999999999</v>
      </c>
      <c r="P50" s="40">
        <v>0.46399999999999997</v>
      </c>
      <c r="Q50" s="40">
        <v>0.44</v>
      </c>
      <c r="R50" s="40">
        <v>0.43099999999999999</v>
      </c>
      <c r="S50" s="40">
        <v>0.41100000000000003</v>
      </c>
      <c r="T50" s="40">
        <v>0.37799999999999995</v>
      </c>
      <c r="W50" s="40"/>
    </row>
    <row r="51" spans="1:23" x14ac:dyDescent="0.25">
      <c r="A51" s="41" t="s">
        <v>118</v>
      </c>
      <c r="B51" s="41"/>
      <c r="C51" s="41"/>
      <c r="D51" s="41"/>
      <c r="E51" s="41"/>
      <c r="F51" s="41"/>
      <c r="G51" s="41"/>
      <c r="H51" s="41"/>
      <c r="I51" s="41"/>
      <c r="J51" s="40"/>
      <c r="K51" s="40"/>
      <c r="L51" s="40">
        <v>0.66300000000000003</v>
      </c>
      <c r="M51" s="40">
        <v>0.66500000000000004</v>
      </c>
      <c r="N51" s="40">
        <v>0.68200000000000005</v>
      </c>
      <c r="O51" s="40">
        <v>0.64800000000000002</v>
      </c>
      <c r="P51" s="40">
        <v>0.63200000000000001</v>
      </c>
      <c r="Q51" s="40">
        <v>0.61499999999999999</v>
      </c>
      <c r="R51" s="40">
        <v>0.61499999999999999</v>
      </c>
      <c r="S51" s="40">
        <v>0.58799999999999997</v>
      </c>
      <c r="T51" s="40">
        <v>0.55200000000000005</v>
      </c>
      <c r="W51" s="40"/>
    </row>
    <row r="52" spans="1:23" x14ac:dyDescent="0.25">
      <c r="A52" s="21" t="s">
        <v>9</v>
      </c>
      <c r="B52" s="21"/>
      <c r="C52" s="21"/>
      <c r="D52" s="21"/>
      <c r="E52" s="21"/>
      <c r="F52" s="21"/>
      <c r="G52" s="21"/>
      <c r="H52" s="21"/>
      <c r="I52" s="21"/>
      <c r="J52" s="40"/>
      <c r="K52" s="40"/>
      <c r="L52" s="40">
        <v>0.47899999999999998</v>
      </c>
      <c r="M52" s="40">
        <v>0.46800000000000003</v>
      </c>
      <c r="N52" s="40">
        <v>0.47199999999999998</v>
      </c>
      <c r="O52" s="40">
        <v>0.45700000000000002</v>
      </c>
      <c r="P52" s="40">
        <v>0.44299999999999995</v>
      </c>
      <c r="Q52" s="40">
        <v>0.42700000000000005</v>
      </c>
      <c r="R52" s="40">
        <v>0.40600000000000003</v>
      </c>
      <c r="S52" s="40">
        <v>0.35100000000000003</v>
      </c>
      <c r="T52" s="40">
        <v>0.35299999999999998</v>
      </c>
      <c r="W52" s="40"/>
    </row>
    <row r="53" spans="1:23" x14ac:dyDescent="0.25">
      <c r="A53" s="41" t="s">
        <v>117</v>
      </c>
      <c r="B53" s="41"/>
      <c r="C53" s="41"/>
      <c r="D53" s="41"/>
      <c r="E53" s="41"/>
      <c r="F53" s="41"/>
      <c r="G53" s="41"/>
      <c r="H53" s="41"/>
      <c r="I53" s="41"/>
      <c r="J53" s="40"/>
      <c r="K53" s="40"/>
      <c r="L53" s="40">
        <v>0.48299999999999998</v>
      </c>
      <c r="M53" s="40">
        <v>0.46400000000000002</v>
      </c>
      <c r="N53" s="40"/>
      <c r="O53" s="40">
        <v>0.45</v>
      </c>
      <c r="P53" s="40">
        <v>0.43200000000000005</v>
      </c>
      <c r="Q53" s="40">
        <v>0.41200000000000003</v>
      </c>
      <c r="R53" s="40">
        <v>0.38100000000000001</v>
      </c>
      <c r="S53" s="40">
        <v>0.38200000000000001</v>
      </c>
      <c r="T53" s="40">
        <v>0.314</v>
      </c>
      <c r="W53" s="40"/>
    </row>
    <row r="54" spans="1:23" x14ac:dyDescent="0.25">
      <c r="A54" s="41" t="s">
        <v>118</v>
      </c>
      <c r="B54" s="41"/>
      <c r="C54" s="41"/>
      <c r="D54" s="41"/>
      <c r="E54" s="41"/>
      <c r="F54" s="41"/>
      <c r="G54" s="41"/>
      <c r="H54" s="41"/>
      <c r="I54" s="41"/>
      <c r="J54" s="40"/>
      <c r="K54" s="40"/>
      <c r="L54" s="40">
        <v>0.47599999999999998</v>
      </c>
      <c r="M54" s="40">
        <v>0.47299999999999998</v>
      </c>
      <c r="N54" s="40">
        <v>0.47699999999999998</v>
      </c>
      <c r="O54" s="40">
        <v>0.46399999999999997</v>
      </c>
      <c r="P54" s="40">
        <v>0.45399999999999996</v>
      </c>
      <c r="Q54" s="40">
        <v>0.44400000000000001</v>
      </c>
      <c r="R54" s="40">
        <v>0.43099999999999999</v>
      </c>
      <c r="S54" s="40">
        <v>0.41299999999999998</v>
      </c>
      <c r="T54" s="40">
        <v>0.39899999999999997</v>
      </c>
      <c r="W54" s="40"/>
    </row>
    <row r="55" spans="1:23" x14ac:dyDescent="0.25">
      <c r="A55" s="21" t="s">
        <v>10</v>
      </c>
      <c r="B55" s="21"/>
      <c r="C55" s="21"/>
      <c r="D55" s="21"/>
      <c r="E55" s="21"/>
      <c r="F55" s="21"/>
      <c r="G55" s="21"/>
      <c r="H55" s="21"/>
      <c r="I55" s="21"/>
      <c r="J55" s="40"/>
      <c r="K55" s="40"/>
      <c r="L55" s="40">
        <v>0.58399999999999996</v>
      </c>
      <c r="M55" s="40">
        <v>0.57499999999999996</v>
      </c>
      <c r="N55" s="40">
        <v>0.60499999999999998</v>
      </c>
      <c r="O55" s="40">
        <v>0.56000000000000005</v>
      </c>
      <c r="P55" s="40">
        <v>0.53799999999999992</v>
      </c>
      <c r="Q55" s="40">
        <v>0.499</v>
      </c>
      <c r="R55" s="40">
        <v>0.49</v>
      </c>
      <c r="S55" s="40">
        <v>0.46600000000000003</v>
      </c>
      <c r="T55" s="40">
        <v>0.44500000000000001</v>
      </c>
      <c r="W55" s="40"/>
    </row>
    <row r="56" spans="1:23" x14ac:dyDescent="0.25">
      <c r="A56" s="41" t="s">
        <v>117</v>
      </c>
      <c r="B56" s="41"/>
      <c r="C56" s="41"/>
      <c r="D56" s="41"/>
      <c r="E56" s="41"/>
      <c r="F56" s="41"/>
      <c r="G56" s="41"/>
      <c r="H56" s="41"/>
      <c r="I56" s="41"/>
      <c r="J56" s="40"/>
      <c r="K56" s="40"/>
      <c r="L56" s="40">
        <v>0.54600000000000004</v>
      </c>
      <c r="M56" s="40">
        <v>0.53700000000000003</v>
      </c>
      <c r="N56" s="40">
        <v>0.56499999999999995</v>
      </c>
      <c r="O56" s="40">
        <v>0.51900000000000002</v>
      </c>
      <c r="P56" s="40">
        <v>0.49299999999999999</v>
      </c>
      <c r="Q56" s="40">
        <v>0.45500000000000002</v>
      </c>
      <c r="R56" s="40">
        <v>0.44500000000000001</v>
      </c>
      <c r="S56" s="40">
        <v>0.42</v>
      </c>
      <c r="T56" s="40">
        <v>0.4</v>
      </c>
      <c r="W56" s="40"/>
    </row>
    <row r="57" spans="1:23" x14ac:dyDescent="0.25">
      <c r="A57" s="41" t="s">
        <v>118</v>
      </c>
      <c r="B57" s="41"/>
      <c r="C57" s="41"/>
      <c r="D57" s="41"/>
      <c r="E57" s="41"/>
      <c r="F57" s="41"/>
      <c r="G57" s="41"/>
      <c r="H57" s="41"/>
      <c r="I57" s="41"/>
      <c r="J57" s="40"/>
      <c r="K57" s="40"/>
      <c r="L57" s="40">
        <v>0.622</v>
      </c>
      <c r="M57" s="40">
        <v>0.61399999999999999</v>
      </c>
      <c r="N57" s="40">
        <v>0.64700000000000002</v>
      </c>
      <c r="O57" s="40">
        <v>0.60199999999999998</v>
      </c>
      <c r="P57" s="40">
        <v>0.58399999999999996</v>
      </c>
      <c r="Q57" s="40">
        <v>0.54400000000000004</v>
      </c>
      <c r="R57" s="40">
        <v>0.53700000000000003</v>
      </c>
      <c r="S57" s="40">
        <v>0.51500000000000001</v>
      </c>
      <c r="T57" s="40">
        <v>0.49200000000000005</v>
      </c>
      <c r="W57" s="40"/>
    </row>
    <row r="58" spans="1:23" x14ac:dyDescent="0.25">
      <c r="A58" s="21" t="s">
        <v>120</v>
      </c>
      <c r="B58" s="21"/>
      <c r="C58" s="21"/>
      <c r="D58" s="21"/>
      <c r="E58" s="21"/>
      <c r="F58" s="21"/>
      <c r="G58" s="21"/>
      <c r="H58" s="21"/>
      <c r="I58" s="21"/>
      <c r="J58" s="40"/>
      <c r="K58" s="40"/>
      <c r="L58" s="40">
        <v>0.77400000000000002</v>
      </c>
      <c r="M58" s="40">
        <v>0.72899999999999998</v>
      </c>
      <c r="N58" s="40">
        <v>0.75900000000000001</v>
      </c>
      <c r="O58" s="40">
        <v>0.75099999999999989</v>
      </c>
      <c r="P58" s="40">
        <v>0.70700000000000007</v>
      </c>
      <c r="Q58" s="40">
        <v>0.65900000000000003</v>
      </c>
      <c r="R58" s="40">
        <v>0.64400000000000002</v>
      </c>
      <c r="S58" s="40">
        <v>0.60799999999999998</v>
      </c>
      <c r="T58" s="40">
        <v>0.56000000000000005</v>
      </c>
      <c r="W58" s="40"/>
    </row>
    <row r="59" spans="1:23" x14ac:dyDescent="0.25">
      <c r="A59" s="41" t="s">
        <v>117</v>
      </c>
      <c r="B59" s="41"/>
      <c r="C59" s="41"/>
      <c r="D59" s="41"/>
      <c r="E59" s="41"/>
      <c r="F59" s="41"/>
      <c r="G59" s="41"/>
      <c r="H59" s="41"/>
      <c r="I59" s="41"/>
      <c r="J59" s="40"/>
      <c r="K59" s="40"/>
      <c r="L59" s="40">
        <v>0.70099999999999996</v>
      </c>
      <c r="M59" s="40">
        <v>0.65900000000000003</v>
      </c>
      <c r="N59" s="40">
        <v>0.68600000000000005</v>
      </c>
      <c r="O59" s="40">
        <v>0.68299999999999994</v>
      </c>
      <c r="P59" s="40">
        <v>0.64700000000000002</v>
      </c>
      <c r="Q59" s="40">
        <v>0.59899999999999998</v>
      </c>
      <c r="R59" s="40">
        <v>0.57299999999999995</v>
      </c>
      <c r="S59" s="40">
        <v>0.53400000000000003</v>
      </c>
      <c r="T59" s="40">
        <v>0.48499999999999999</v>
      </c>
      <c r="W59" s="40"/>
    </row>
    <row r="60" spans="1:23" x14ac:dyDescent="0.25">
      <c r="A60" s="41" t="s">
        <v>118</v>
      </c>
      <c r="B60" s="41"/>
      <c r="C60" s="41"/>
      <c r="D60" s="41"/>
      <c r="E60" s="41"/>
      <c r="F60" s="41"/>
      <c r="G60" s="41"/>
      <c r="H60" s="41"/>
      <c r="I60" s="41"/>
      <c r="J60" s="40"/>
      <c r="K60" s="40"/>
      <c r="L60" s="40">
        <v>0.84899999999999998</v>
      </c>
      <c r="M60" s="40">
        <v>0.80100000000000005</v>
      </c>
      <c r="N60" s="40">
        <v>0.83599999999999997</v>
      </c>
      <c r="O60" s="40">
        <v>0.82200000000000006</v>
      </c>
      <c r="P60" s="40">
        <v>0.76900000000000002</v>
      </c>
      <c r="Q60" s="40">
        <v>0.72099999999999997</v>
      </c>
      <c r="R60" s="40">
        <v>0.71700000000000008</v>
      </c>
      <c r="S60" s="40">
        <v>0.68500000000000005</v>
      </c>
      <c r="T60" s="40">
        <v>0.63700000000000001</v>
      </c>
      <c r="W60" s="40"/>
    </row>
    <row r="61" spans="1:23" x14ac:dyDescent="0.25">
      <c r="A61" s="21" t="s">
        <v>121</v>
      </c>
      <c r="B61" s="21"/>
      <c r="C61" s="21"/>
      <c r="D61" s="21"/>
      <c r="E61" s="21"/>
      <c r="F61" s="21"/>
      <c r="G61" s="21"/>
      <c r="H61" s="21"/>
      <c r="I61" s="21"/>
      <c r="J61" s="40"/>
      <c r="K61" s="40"/>
      <c r="L61" s="40">
        <v>0.40300000000000002</v>
      </c>
      <c r="M61" s="40">
        <v>0.37</v>
      </c>
      <c r="N61" s="40">
        <v>0.372</v>
      </c>
      <c r="O61" s="40">
        <v>0.371</v>
      </c>
      <c r="P61" s="40">
        <v>0.35799999999999998</v>
      </c>
      <c r="Q61" s="40">
        <v>0.32600000000000001</v>
      </c>
      <c r="R61" s="40">
        <v>0.318</v>
      </c>
      <c r="S61" s="40">
        <v>0.27100000000000002</v>
      </c>
      <c r="T61" s="40">
        <v>0.23300000000000001</v>
      </c>
      <c r="W61" s="40"/>
    </row>
    <row r="62" spans="1:23" x14ac:dyDescent="0.25">
      <c r="A62" s="41" t="s">
        <v>117</v>
      </c>
      <c r="B62" s="41"/>
      <c r="C62" s="41"/>
      <c r="D62" s="41"/>
      <c r="E62" s="41"/>
      <c r="F62" s="41"/>
      <c r="G62" s="41"/>
      <c r="H62" s="41"/>
      <c r="I62" s="41"/>
      <c r="J62" s="40"/>
      <c r="K62" s="40"/>
      <c r="L62" s="40">
        <v>0.34100000000000003</v>
      </c>
      <c r="M62" s="40">
        <v>0.33100000000000002</v>
      </c>
      <c r="N62" s="40">
        <v>0.33600000000000002</v>
      </c>
      <c r="O62" s="40">
        <v>0.33399999999999996</v>
      </c>
      <c r="P62" s="40">
        <v>0.33200000000000002</v>
      </c>
      <c r="Q62" s="40">
        <v>0.28000000000000003</v>
      </c>
      <c r="R62" s="40">
        <v>0.255</v>
      </c>
      <c r="S62" s="40">
        <v>0.215</v>
      </c>
      <c r="T62" s="40">
        <v>0.19</v>
      </c>
      <c r="W62" s="40"/>
    </row>
    <row r="63" spans="1:23" x14ac:dyDescent="0.25">
      <c r="A63" s="41" t="s">
        <v>118</v>
      </c>
      <c r="B63" s="41"/>
      <c r="C63" s="41"/>
      <c r="D63" s="41"/>
      <c r="E63" s="41"/>
      <c r="F63" s="41"/>
      <c r="G63" s="41"/>
      <c r="H63" s="41"/>
      <c r="I63" s="41"/>
      <c r="J63" s="40"/>
      <c r="K63" s="40"/>
      <c r="L63" s="40">
        <v>0.46600000000000003</v>
      </c>
      <c r="M63" s="40">
        <v>0.40600000000000003</v>
      </c>
      <c r="N63" s="40">
        <v>0.40500000000000003</v>
      </c>
      <c r="O63" s="40">
        <v>0.40500000000000003</v>
      </c>
      <c r="P63" s="40">
        <v>0.38299999999999995</v>
      </c>
      <c r="Q63" s="40">
        <v>0.36899999999999999</v>
      </c>
      <c r="R63" s="40">
        <v>0.376</v>
      </c>
      <c r="S63" s="40">
        <v>0.32200000000000001</v>
      </c>
      <c r="T63" s="40">
        <v>0.27200000000000002</v>
      </c>
      <c r="W63" s="40"/>
    </row>
    <row r="64" spans="1:23" x14ac:dyDescent="0.25">
      <c r="A64" s="21" t="s">
        <v>11</v>
      </c>
      <c r="B64" s="21"/>
      <c r="C64" s="21"/>
      <c r="D64" s="21"/>
      <c r="E64" s="21"/>
      <c r="F64" s="21"/>
      <c r="G64" s="21"/>
      <c r="H64" s="21"/>
      <c r="I64" s="21"/>
      <c r="J64" s="40"/>
      <c r="K64" s="40"/>
      <c r="L64" s="40">
        <v>0.88400000000000001</v>
      </c>
      <c r="M64" s="40">
        <v>0.86299999999999999</v>
      </c>
      <c r="N64" s="40">
        <v>0.89300000000000002</v>
      </c>
      <c r="O64" s="40">
        <v>0.90599999999999992</v>
      </c>
      <c r="P64" s="40">
        <v>0.90400000000000003</v>
      </c>
      <c r="Q64" s="40">
        <v>0.91799999999999993</v>
      </c>
      <c r="R64" s="40">
        <v>0.97400000000000009</v>
      </c>
      <c r="S64" s="40">
        <v>0.95599999999999996</v>
      </c>
      <c r="T64" s="40">
        <v>0.94299999999999995</v>
      </c>
      <c r="W64" s="40"/>
    </row>
    <row r="65" spans="1:77" x14ac:dyDescent="0.25">
      <c r="A65" s="41" t="s">
        <v>117</v>
      </c>
      <c r="B65" s="41"/>
      <c r="C65" s="41"/>
      <c r="D65" s="41"/>
      <c r="E65" s="41"/>
      <c r="F65" s="41"/>
      <c r="G65" s="41"/>
      <c r="H65" s="41"/>
      <c r="I65" s="41"/>
      <c r="J65" s="40"/>
      <c r="K65" s="40"/>
      <c r="L65" s="40">
        <v>0.877</v>
      </c>
      <c r="M65" s="40">
        <v>0.878</v>
      </c>
      <c r="N65" s="40">
        <v>0.89900000000000002</v>
      </c>
      <c r="O65" s="40">
        <v>0.91099999999999992</v>
      </c>
      <c r="P65" s="40">
        <v>0.90599999999999992</v>
      </c>
      <c r="Q65" s="40">
        <v>0.92200000000000004</v>
      </c>
      <c r="R65" s="40">
        <v>0.97299999999999998</v>
      </c>
      <c r="S65" s="40">
        <v>0.94799999999999995</v>
      </c>
      <c r="T65" s="40">
        <v>0.93299999999999994</v>
      </c>
      <c r="W65" s="40"/>
    </row>
    <row r="66" spans="1:77" x14ac:dyDescent="0.25">
      <c r="A66" s="41" t="s">
        <v>118</v>
      </c>
      <c r="B66" s="41"/>
      <c r="C66" s="41"/>
      <c r="D66" s="41"/>
      <c r="E66" s="41"/>
      <c r="F66" s="41"/>
      <c r="G66" s="41"/>
      <c r="H66" s="41"/>
      <c r="I66" s="41"/>
      <c r="J66" s="40"/>
      <c r="K66" s="40"/>
      <c r="L66" s="40">
        <v>0.89</v>
      </c>
      <c r="M66" s="40">
        <v>0.84799999999999998</v>
      </c>
      <c r="N66" s="40">
        <v>0.88800000000000001</v>
      </c>
      <c r="O66" s="40">
        <v>0.9</v>
      </c>
      <c r="P66" s="40">
        <v>0.90300000000000002</v>
      </c>
      <c r="Q66" s="40">
        <v>0.91500000000000004</v>
      </c>
      <c r="R66" s="40">
        <v>0.97499999999999998</v>
      </c>
      <c r="S66" s="40">
        <v>0.96400000000000008</v>
      </c>
      <c r="T66" s="40">
        <v>0.95200000000000007</v>
      </c>
      <c r="W66" s="40"/>
    </row>
    <row r="67" spans="1:77" x14ac:dyDescent="0.25">
      <c r="A67" s="21" t="s">
        <v>122</v>
      </c>
      <c r="B67" s="21"/>
      <c r="C67" s="21"/>
      <c r="D67" s="21"/>
      <c r="E67" s="21"/>
      <c r="F67" s="21"/>
      <c r="G67" s="21"/>
      <c r="H67" s="21"/>
      <c r="I67" s="21"/>
      <c r="J67" s="40"/>
      <c r="K67" s="40"/>
      <c r="L67" s="40">
        <v>0.621</v>
      </c>
      <c r="M67" s="40">
        <v>0.60599999999999998</v>
      </c>
      <c r="N67" s="40">
        <v>0.627</v>
      </c>
      <c r="O67" s="40">
        <v>0.60899999999999999</v>
      </c>
      <c r="P67" s="40">
        <v>0.58799999999999997</v>
      </c>
      <c r="Q67" s="40">
        <v>0.51100000000000001</v>
      </c>
      <c r="R67" s="40">
        <v>0.53400000000000003</v>
      </c>
      <c r="S67" s="40">
        <v>0.56700000000000006</v>
      </c>
      <c r="T67" s="40">
        <v>0.56600000000000006</v>
      </c>
      <c r="W67" s="40"/>
      <c r="X67" s="40">
        <v>0.39899999999999997</v>
      </c>
      <c r="Y67" s="40">
        <v>0.38200000000000001</v>
      </c>
      <c r="Z67" s="40">
        <v>0.32899999999999996</v>
      </c>
      <c r="AA67" s="40">
        <v>0.33899999999999997</v>
      </c>
      <c r="AB67" s="40">
        <v>0.28300000000000003</v>
      </c>
      <c r="AC67" s="40">
        <v>0.247</v>
      </c>
      <c r="AD67" s="40">
        <v>0.23</v>
      </c>
      <c r="AE67" s="40">
        <v>0.218</v>
      </c>
      <c r="AF67" s="40">
        <v>0.20699999999999999</v>
      </c>
    </row>
    <row r="68" spans="1:77" x14ac:dyDescent="0.25">
      <c r="A68" s="41" t="s">
        <v>117</v>
      </c>
      <c r="B68" s="41"/>
      <c r="C68" s="41"/>
      <c r="D68" s="41"/>
      <c r="E68" s="41"/>
      <c r="F68" s="41"/>
      <c r="G68" s="41"/>
      <c r="H68" s="41"/>
      <c r="I68" s="41"/>
      <c r="J68" s="40"/>
      <c r="K68" s="40"/>
      <c r="L68" s="40">
        <v>0.56399999999999995</v>
      </c>
      <c r="M68" s="40">
        <v>0.54600000000000004</v>
      </c>
      <c r="N68" s="40">
        <v>0.55700000000000005</v>
      </c>
      <c r="O68" s="40">
        <v>0.53900000000000003</v>
      </c>
      <c r="P68" s="40">
        <v>0.51700000000000002</v>
      </c>
      <c r="Q68" s="40">
        <v>0.43200000000000005</v>
      </c>
      <c r="R68" s="40">
        <v>0.45700000000000002</v>
      </c>
      <c r="S68" s="40">
        <v>0.48899999999999999</v>
      </c>
      <c r="T68" s="40">
        <v>0.49299999999999999</v>
      </c>
      <c r="W68" s="40"/>
      <c r="X68" s="40">
        <v>0.32600000000000001</v>
      </c>
      <c r="Y68" s="40">
        <v>0.29699999999999999</v>
      </c>
      <c r="Z68" s="40">
        <v>0.26200000000000001</v>
      </c>
      <c r="AA68" s="40">
        <v>0.28399999999999997</v>
      </c>
      <c r="AB68" s="40">
        <v>0.21899999999999997</v>
      </c>
      <c r="AC68" s="40">
        <v>0.192</v>
      </c>
      <c r="AD68" s="40">
        <v>0.17300000000000001</v>
      </c>
      <c r="AE68" s="40">
        <v>0.16200000000000001</v>
      </c>
      <c r="AF68" s="40">
        <v>0.154</v>
      </c>
    </row>
    <row r="69" spans="1:77" x14ac:dyDescent="0.25">
      <c r="A69" s="41" t="s">
        <v>118</v>
      </c>
      <c r="B69" s="41"/>
      <c r="C69" s="41"/>
      <c r="D69" s="41"/>
      <c r="E69" s="41"/>
      <c r="F69" s="41"/>
      <c r="G69" s="41"/>
      <c r="H69" s="41"/>
      <c r="I69" s="41"/>
      <c r="J69" s="40"/>
      <c r="K69" s="40"/>
      <c r="L69" s="40">
        <v>0.68</v>
      </c>
      <c r="M69" s="40">
        <v>0.66800000000000004</v>
      </c>
      <c r="N69" s="40">
        <v>0.69799999999999995</v>
      </c>
      <c r="O69" s="40">
        <v>0.68099999999999994</v>
      </c>
      <c r="P69" s="40">
        <v>0.622</v>
      </c>
      <c r="Q69" s="40">
        <v>0.59200000000000008</v>
      </c>
      <c r="R69" s="40">
        <v>0.61399999999999999</v>
      </c>
      <c r="S69" s="40">
        <v>0.64800000000000002</v>
      </c>
      <c r="T69" s="40">
        <v>0.6409999999999999</v>
      </c>
      <c r="W69" s="40"/>
      <c r="X69" s="40">
        <v>0.47100000000000003</v>
      </c>
      <c r="Y69" s="40">
        <v>0.46600000000000003</v>
      </c>
      <c r="Z69" s="40">
        <v>0.39700000000000002</v>
      </c>
      <c r="AA69" s="40">
        <v>0.39500000000000002</v>
      </c>
      <c r="AB69" s="40">
        <v>0.34700000000000003</v>
      </c>
      <c r="AC69" s="40">
        <v>0.30199999999999999</v>
      </c>
      <c r="AD69" s="40">
        <v>0.28600000000000003</v>
      </c>
      <c r="AE69" s="40">
        <v>0.27300000000000002</v>
      </c>
      <c r="AF69" s="40">
        <v>0.25800000000000001</v>
      </c>
    </row>
    <row r="70" spans="1:77" x14ac:dyDescent="0.25"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</row>
    <row r="71" spans="1:77" x14ac:dyDescent="0.25">
      <c r="A71" s="7" t="s">
        <v>124</v>
      </c>
      <c r="I71" s="53"/>
      <c r="J71" s="53"/>
      <c r="K71" s="53"/>
      <c r="L71" s="53"/>
      <c r="M71" s="53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</row>
    <row r="72" spans="1:77" x14ac:dyDescent="0.25">
      <c r="A72" s="21" t="s">
        <v>6</v>
      </c>
      <c r="B72" s="21"/>
      <c r="C72" s="21"/>
      <c r="D72" s="21"/>
      <c r="E72" s="21"/>
      <c r="F72" s="21"/>
      <c r="G72" s="136"/>
      <c r="H72" s="21"/>
      <c r="I72" s="53">
        <v>1629</v>
      </c>
      <c r="J72" s="53">
        <v>1616</v>
      </c>
      <c r="K72" s="53"/>
      <c r="L72" s="53"/>
      <c r="M72" s="53"/>
      <c r="N72" s="21"/>
      <c r="O72" s="21"/>
      <c r="P72" s="21"/>
      <c r="Q72" s="21"/>
      <c r="R72" s="21"/>
      <c r="S72" s="15"/>
      <c r="T72" s="15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</row>
    <row r="73" spans="1:77" x14ac:dyDescent="0.25">
      <c r="A73" s="41" t="s">
        <v>125</v>
      </c>
      <c r="B73" s="41"/>
      <c r="C73" s="41"/>
      <c r="D73" s="41"/>
      <c r="E73" s="41"/>
      <c r="F73" s="41"/>
      <c r="G73" s="136"/>
      <c r="H73" s="41"/>
      <c r="I73" s="53"/>
      <c r="J73" s="53"/>
      <c r="K73" s="53"/>
      <c r="L73" s="53">
        <v>388</v>
      </c>
      <c r="M73" s="53"/>
      <c r="N73" s="53">
        <v>396</v>
      </c>
      <c r="O73" s="53">
        <v>368</v>
      </c>
      <c r="P73" s="53" t="s">
        <v>791</v>
      </c>
      <c r="Q73" s="53" t="s">
        <v>792</v>
      </c>
      <c r="R73" s="53" t="s">
        <v>793</v>
      </c>
      <c r="S73" s="53" t="s">
        <v>794</v>
      </c>
      <c r="T73" s="53" t="s">
        <v>795</v>
      </c>
      <c r="U73" s="53" t="s">
        <v>770</v>
      </c>
      <c r="V73" s="53" t="s">
        <v>796</v>
      </c>
      <c r="W73" s="53" t="s">
        <v>797</v>
      </c>
      <c r="X73" s="53" t="s">
        <v>798</v>
      </c>
      <c r="Y73" s="62" t="s">
        <v>798</v>
      </c>
      <c r="Z73" s="62"/>
    </row>
    <row r="74" spans="1:77" x14ac:dyDescent="0.25">
      <c r="A74" s="41" t="s">
        <v>126</v>
      </c>
      <c r="B74" s="41"/>
      <c r="C74" s="41"/>
      <c r="D74" s="41"/>
      <c r="E74" s="41"/>
      <c r="F74" s="41"/>
      <c r="G74" s="136"/>
      <c r="H74" s="41"/>
      <c r="I74" s="53"/>
      <c r="J74" s="53"/>
      <c r="K74" s="53"/>
      <c r="L74" s="53">
        <v>329</v>
      </c>
      <c r="M74" s="53"/>
      <c r="N74" s="53">
        <v>227</v>
      </c>
      <c r="O74" s="53">
        <v>212</v>
      </c>
      <c r="P74" s="53" t="s">
        <v>799</v>
      </c>
      <c r="Q74" s="53" t="s">
        <v>800</v>
      </c>
      <c r="R74" s="53" t="s">
        <v>801</v>
      </c>
      <c r="S74" s="53" t="s">
        <v>802</v>
      </c>
      <c r="T74" s="53" t="s">
        <v>803</v>
      </c>
      <c r="U74" s="53" t="s">
        <v>804</v>
      </c>
      <c r="V74" s="53" t="s">
        <v>780</v>
      </c>
      <c r="W74" s="53" t="s">
        <v>805</v>
      </c>
      <c r="X74" s="53" t="s">
        <v>798</v>
      </c>
      <c r="Y74" s="62" t="s">
        <v>798</v>
      </c>
      <c r="Z74" s="62"/>
    </row>
    <row r="75" spans="1:77" x14ac:dyDescent="0.25">
      <c r="A75" s="41" t="s">
        <v>127</v>
      </c>
      <c r="B75" s="41"/>
      <c r="C75" s="41"/>
      <c r="D75" s="41"/>
      <c r="E75" s="41"/>
      <c r="F75" s="41"/>
      <c r="G75" s="136"/>
      <c r="H75" s="41"/>
      <c r="I75" s="53"/>
      <c r="J75" s="53"/>
      <c r="K75" s="53"/>
      <c r="L75" s="53">
        <v>54</v>
      </c>
      <c r="M75" s="53"/>
      <c r="N75" s="53">
        <v>27</v>
      </c>
      <c r="O75" s="53">
        <v>24</v>
      </c>
      <c r="P75" s="53" t="s">
        <v>806</v>
      </c>
      <c r="Q75" s="53">
        <v>13</v>
      </c>
      <c r="R75" s="53" t="s">
        <v>807</v>
      </c>
      <c r="S75" s="53" t="s">
        <v>808</v>
      </c>
      <c r="T75" s="53" t="s">
        <v>809</v>
      </c>
      <c r="U75" s="53" t="s">
        <v>810</v>
      </c>
      <c r="V75" s="53" t="s">
        <v>809</v>
      </c>
      <c r="W75" s="53" t="s">
        <v>809</v>
      </c>
      <c r="X75" s="53" t="s">
        <v>807</v>
      </c>
      <c r="Y75" s="62" t="s">
        <v>811</v>
      </c>
      <c r="Z75" s="62"/>
    </row>
    <row r="76" spans="1:77" x14ac:dyDescent="0.25">
      <c r="A76" s="41" t="s">
        <v>128</v>
      </c>
      <c r="B76" s="41"/>
      <c r="C76" s="41"/>
      <c r="D76" s="41"/>
      <c r="E76" s="41"/>
      <c r="F76" s="41"/>
      <c r="G76" s="136"/>
      <c r="H76" s="41"/>
      <c r="I76" s="53"/>
      <c r="J76" s="53"/>
      <c r="K76" s="53"/>
      <c r="L76" s="53">
        <v>1035</v>
      </c>
      <c r="M76" s="53"/>
      <c r="N76" s="53">
        <v>702</v>
      </c>
      <c r="O76" s="53">
        <v>681</v>
      </c>
      <c r="P76" s="53" t="s">
        <v>812</v>
      </c>
      <c r="Q76" s="53" t="s">
        <v>783</v>
      </c>
      <c r="R76" s="53" t="s">
        <v>813</v>
      </c>
      <c r="S76" s="53" t="s">
        <v>814</v>
      </c>
      <c r="T76" s="53" t="s">
        <v>787</v>
      </c>
      <c r="U76" s="53" t="s">
        <v>815</v>
      </c>
      <c r="V76" s="53" t="s">
        <v>816</v>
      </c>
      <c r="W76" s="53" t="s">
        <v>817</v>
      </c>
      <c r="X76" s="53" t="s">
        <v>818</v>
      </c>
      <c r="Y76" s="62" t="s">
        <v>819</v>
      </c>
      <c r="Z76" s="62"/>
    </row>
    <row r="77" spans="1:77" x14ac:dyDescent="0.25">
      <c r="A77" s="21" t="s">
        <v>7</v>
      </c>
      <c r="B77" s="21"/>
      <c r="C77" s="21"/>
      <c r="D77" s="21"/>
      <c r="E77" s="21"/>
      <c r="F77" s="21"/>
      <c r="G77" s="21"/>
      <c r="H77" s="21"/>
      <c r="I77" s="53"/>
      <c r="J77" s="53"/>
      <c r="K77" s="53"/>
      <c r="L77" s="53"/>
      <c r="M77" s="53"/>
      <c r="N77" s="53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77" x14ac:dyDescent="0.25">
      <c r="A78" s="41" t="s">
        <v>125</v>
      </c>
      <c r="B78" s="41"/>
      <c r="C78" s="41"/>
      <c r="D78" s="41"/>
      <c r="E78" s="41"/>
      <c r="F78" s="41"/>
      <c r="G78" s="41"/>
      <c r="H78" s="41"/>
      <c r="I78" s="53"/>
      <c r="J78" s="53"/>
      <c r="K78" s="53"/>
      <c r="L78" s="53"/>
      <c r="M78" s="53"/>
      <c r="N78" s="53">
        <v>699</v>
      </c>
      <c r="O78" s="62">
        <v>705</v>
      </c>
      <c r="P78" s="62" t="s">
        <v>820</v>
      </c>
      <c r="Q78" s="62" t="s">
        <v>783</v>
      </c>
      <c r="R78" s="62" t="s">
        <v>821</v>
      </c>
      <c r="S78" s="62" t="s">
        <v>822</v>
      </c>
      <c r="T78" s="62" t="s">
        <v>823</v>
      </c>
      <c r="U78" s="62" t="s">
        <v>824</v>
      </c>
      <c r="V78" s="62" t="s">
        <v>825</v>
      </c>
      <c r="W78" s="62" t="s">
        <v>785</v>
      </c>
      <c r="X78" s="62" t="s">
        <v>798</v>
      </c>
      <c r="Y78" s="62" t="s">
        <v>798</v>
      </c>
      <c r="Z78" s="62"/>
    </row>
    <row r="79" spans="1:77" x14ac:dyDescent="0.25">
      <c r="A79" s="41" t="s">
        <v>126</v>
      </c>
      <c r="B79" s="41"/>
      <c r="C79" s="41"/>
      <c r="D79" s="41"/>
      <c r="E79" s="41"/>
      <c r="F79" s="41"/>
      <c r="G79" s="41"/>
      <c r="H79" s="41"/>
      <c r="I79" s="53"/>
      <c r="J79" s="53"/>
      <c r="K79" s="53"/>
      <c r="L79" s="53"/>
      <c r="M79" s="53"/>
      <c r="N79" s="53">
        <v>283</v>
      </c>
      <c r="O79" s="62">
        <v>259</v>
      </c>
      <c r="P79" s="62" t="s">
        <v>826</v>
      </c>
      <c r="Q79" s="62" t="s">
        <v>827</v>
      </c>
      <c r="R79" s="62" t="s">
        <v>828</v>
      </c>
      <c r="S79" s="62" t="s">
        <v>829</v>
      </c>
      <c r="T79" s="62" t="s">
        <v>830</v>
      </c>
      <c r="U79" s="62" t="s">
        <v>831</v>
      </c>
      <c r="V79" s="62" t="s">
        <v>832</v>
      </c>
      <c r="W79" s="62" t="s">
        <v>805</v>
      </c>
      <c r="X79" s="62" t="s">
        <v>798</v>
      </c>
      <c r="Y79" s="62" t="s">
        <v>798</v>
      </c>
      <c r="Z79" s="62"/>
    </row>
    <row r="80" spans="1:77" x14ac:dyDescent="0.25">
      <c r="A80" s="41" t="s">
        <v>127</v>
      </c>
      <c r="B80" s="41"/>
      <c r="C80" s="41"/>
      <c r="D80" s="41"/>
      <c r="E80" s="41"/>
      <c r="F80" s="41"/>
      <c r="G80" s="41"/>
      <c r="H80" s="41"/>
      <c r="I80" s="53"/>
      <c r="J80" s="53"/>
      <c r="K80" s="53"/>
      <c r="L80" s="53"/>
      <c r="M80" s="53"/>
      <c r="N80" s="53">
        <v>194</v>
      </c>
      <c r="O80" s="62">
        <v>156</v>
      </c>
      <c r="P80" s="62" t="s">
        <v>833</v>
      </c>
      <c r="Q80" s="62" t="s">
        <v>834</v>
      </c>
      <c r="R80" s="62" t="s">
        <v>835</v>
      </c>
      <c r="S80" s="62" t="s">
        <v>836</v>
      </c>
      <c r="T80" s="62" t="s">
        <v>837</v>
      </c>
      <c r="U80" s="62" t="s">
        <v>838</v>
      </c>
      <c r="V80" s="62" t="s">
        <v>839</v>
      </c>
      <c r="W80" s="62" t="s">
        <v>840</v>
      </c>
      <c r="X80" s="62" t="s">
        <v>841</v>
      </c>
      <c r="Y80" s="62" t="s">
        <v>842</v>
      </c>
      <c r="Z80" s="62"/>
    </row>
    <row r="81" spans="1:26" x14ac:dyDescent="0.25">
      <c r="A81" s="41" t="s">
        <v>128</v>
      </c>
      <c r="B81" s="41"/>
      <c r="C81" s="41"/>
      <c r="D81" s="41"/>
      <c r="E81" s="41"/>
      <c r="F81" s="41"/>
      <c r="G81" s="41"/>
      <c r="H81" s="41"/>
      <c r="I81" s="53"/>
      <c r="J81" s="53"/>
      <c r="K81" s="53"/>
      <c r="L81" s="53"/>
      <c r="M81" s="53"/>
      <c r="N81" s="53">
        <v>708</v>
      </c>
      <c r="O81" s="62">
        <v>675</v>
      </c>
      <c r="P81" s="62" t="s">
        <v>843</v>
      </c>
      <c r="Q81" s="62" t="s">
        <v>844</v>
      </c>
      <c r="R81" s="62" t="s">
        <v>845</v>
      </c>
      <c r="S81" s="62" t="s">
        <v>846</v>
      </c>
      <c r="T81" s="62" t="s">
        <v>847</v>
      </c>
      <c r="U81" s="62" t="s">
        <v>848</v>
      </c>
      <c r="V81" s="62" t="s">
        <v>849</v>
      </c>
      <c r="W81" s="62" t="s">
        <v>850</v>
      </c>
      <c r="X81" s="62" t="s">
        <v>850</v>
      </c>
      <c r="Y81" s="62" t="s">
        <v>851</v>
      </c>
      <c r="Z81" s="62"/>
    </row>
    <row r="82" spans="1:26" x14ac:dyDescent="0.25">
      <c r="A82" s="21" t="s">
        <v>119</v>
      </c>
      <c r="B82" s="21"/>
      <c r="C82" s="21"/>
      <c r="D82" s="21"/>
      <c r="E82" s="21"/>
      <c r="F82" s="21"/>
      <c r="G82" s="21"/>
      <c r="H82" s="21"/>
      <c r="I82" s="53"/>
      <c r="J82" s="53"/>
      <c r="K82" s="53"/>
      <c r="L82" s="53"/>
      <c r="M82" s="53"/>
      <c r="N82" s="53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x14ac:dyDescent="0.25">
      <c r="A83" s="41" t="s">
        <v>125</v>
      </c>
      <c r="B83" s="41"/>
      <c r="C83" s="41"/>
      <c r="D83" s="41"/>
      <c r="E83" s="41"/>
      <c r="F83" s="41"/>
      <c r="G83" s="41"/>
      <c r="H83" s="41"/>
      <c r="I83" s="53"/>
      <c r="J83" s="53"/>
      <c r="K83" s="53"/>
      <c r="L83" s="53"/>
      <c r="M83" s="53"/>
      <c r="N83" s="53">
        <v>730</v>
      </c>
      <c r="O83" s="62">
        <v>704</v>
      </c>
      <c r="P83" s="62" t="s">
        <v>852</v>
      </c>
      <c r="Q83" s="62" t="s">
        <v>853</v>
      </c>
      <c r="R83" s="62" t="s">
        <v>854</v>
      </c>
      <c r="S83" s="62" t="s">
        <v>855</v>
      </c>
      <c r="T83" s="62" t="s">
        <v>856</v>
      </c>
      <c r="U83" s="62" t="s">
        <v>857</v>
      </c>
      <c r="V83" s="62" t="s">
        <v>851</v>
      </c>
      <c r="W83" s="62" t="s">
        <v>858</v>
      </c>
      <c r="X83" s="62" t="s">
        <v>798</v>
      </c>
      <c r="Y83" s="62" t="s">
        <v>798</v>
      </c>
      <c r="Z83" s="62"/>
    </row>
    <row r="84" spans="1:26" x14ac:dyDescent="0.25">
      <c r="A84" s="41" t="s">
        <v>126</v>
      </c>
      <c r="B84" s="41"/>
      <c r="C84" s="41"/>
      <c r="D84" s="41"/>
      <c r="E84" s="41"/>
      <c r="F84" s="41"/>
      <c r="G84" s="41"/>
      <c r="H84" s="41"/>
      <c r="I84" s="53"/>
      <c r="J84" s="53"/>
      <c r="K84" s="53"/>
      <c r="L84" s="53"/>
      <c r="M84" s="53"/>
      <c r="N84" s="53">
        <v>295</v>
      </c>
      <c r="O84" s="62">
        <v>236</v>
      </c>
      <c r="P84" s="62" t="s">
        <v>859</v>
      </c>
      <c r="Q84" s="62" t="s">
        <v>860</v>
      </c>
      <c r="R84" s="62" t="s">
        <v>861</v>
      </c>
      <c r="S84" s="62" t="s">
        <v>862</v>
      </c>
      <c r="T84" s="62" t="s">
        <v>863</v>
      </c>
      <c r="U84" s="62" t="s">
        <v>797</v>
      </c>
      <c r="V84" s="62" t="s">
        <v>864</v>
      </c>
      <c r="W84" s="62" t="s">
        <v>865</v>
      </c>
      <c r="X84" s="62" t="s">
        <v>798</v>
      </c>
      <c r="Y84" s="62" t="s">
        <v>798</v>
      </c>
      <c r="Z84" s="62"/>
    </row>
    <row r="85" spans="1:26" x14ac:dyDescent="0.25">
      <c r="A85" s="41" t="s">
        <v>127</v>
      </c>
      <c r="B85" s="41"/>
      <c r="C85" s="41"/>
      <c r="D85" s="41"/>
      <c r="E85" s="41"/>
      <c r="F85" s="41"/>
      <c r="G85" s="41"/>
      <c r="H85" s="41"/>
      <c r="I85" s="53"/>
      <c r="J85" s="53"/>
      <c r="K85" s="53"/>
      <c r="L85" s="53"/>
      <c r="M85" s="53"/>
      <c r="N85" s="53"/>
      <c r="O85" s="62">
        <v>48</v>
      </c>
      <c r="P85" s="62" t="s">
        <v>797</v>
      </c>
      <c r="Q85" s="62" t="s">
        <v>866</v>
      </c>
      <c r="R85" s="62" t="s">
        <v>867</v>
      </c>
      <c r="S85" s="62" t="s">
        <v>868</v>
      </c>
      <c r="T85" s="62" t="s">
        <v>869</v>
      </c>
      <c r="U85" s="62" t="s">
        <v>870</v>
      </c>
      <c r="V85" s="62" t="s">
        <v>871</v>
      </c>
      <c r="W85" s="62" t="s">
        <v>872</v>
      </c>
      <c r="X85" s="62" t="s">
        <v>873</v>
      </c>
      <c r="Y85" s="62" t="s">
        <v>874</v>
      </c>
      <c r="Z85" s="62"/>
    </row>
    <row r="86" spans="1:26" x14ac:dyDescent="0.25">
      <c r="A86" s="41" t="s">
        <v>128</v>
      </c>
      <c r="B86" s="41"/>
      <c r="C86" s="41"/>
      <c r="D86" s="41"/>
      <c r="E86" s="41"/>
      <c r="F86" s="41"/>
      <c r="G86" s="41"/>
      <c r="H86" s="41"/>
      <c r="I86" s="53"/>
      <c r="J86" s="53"/>
      <c r="K86" s="53"/>
      <c r="L86" s="53"/>
      <c r="M86" s="53"/>
      <c r="N86" s="53">
        <v>464</v>
      </c>
      <c r="O86" s="62">
        <v>432</v>
      </c>
      <c r="P86" s="62" t="s">
        <v>816</v>
      </c>
      <c r="Q86" s="62" t="s">
        <v>875</v>
      </c>
      <c r="R86" s="62" t="s">
        <v>767</v>
      </c>
      <c r="S86" s="62" t="s">
        <v>876</v>
      </c>
      <c r="T86" s="62" t="s">
        <v>877</v>
      </c>
      <c r="U86" s="62" t="s">
        <v>792</v>
      </c>
      <c r="V86" s="62" t="s">
        <v>878</v>
      </c>
      <c r="W86" s="62" t="s">
        <v>879</v>
      </c>
      <c r="X86" s="62" t="s">
        <v>880</v>
      </c>
      <c r="Y86" s="62" t="s">
        <v>881</v>
      </c>
      <c r="Z86" s="62"/>
    </row>
    <row r="87" spans="1:26" x14ac:dyDescent="0.25">
      <c r="A87" s="21" t="s">
        <v>8</v>
      </c>
      <c r="B87" s="21"/>
      <c r="C87" s="21"/>
      <c r="D87" s="21"/>
      <c r="E87" s="21"/>
      <c r="F87" s="21"/>
      <c r="G87" s="21"/>
      <c r="H87" s="21"/>
      <c r="I87" s="53"/>
      <c r="J87" s="53"/>
      <c r="K87" s="53"/>
      <c r="L87" s="53"/>
      <c r="M87" s="53"/>
      <c r="N87" s="53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x14ac:dyDescent="0.25">
      <c r="A88" s="41" t="s">
        <v>125</v>
      </c>
      <c r="B88" s="41"/>
      <c r="C88" s="41"/>
      <c r="D88" s="41"/>
      <c r="E88" s="41"/>
      <c r="F88" s="41"/>
      <c r="G88" s="41"/>
      <c r="H88" s="41"/>
      <c r="I88" s="53"/>
      <c r="J88" s="53"/>
      <c r="K88" s="53"/>
      <c r="L88" s="53"/>
      <c r="M88" s="53"/>
      <c r="N88" s="53">
        <v>1023</v>
      </c>
      <c r="O88" s="62">
        <v>1051</v>
      </c>
      <c r="P88" s="62" t="s">
        <v>882</v>
      </c>
      <c r="Q88" s="62" t="s">
        <v>883</v>
      </c>
      <c r="R88" s="62" t="s">
        <v>884</v>
      </c>
      <c r="S88" s="62" t="s">
        <v>885</v>
      </c>
      <c r="T88" s="62" t="s">
        <v>886</v>
      </c>
      <c r="U88" s="62" t="s">
        <v>887</v>
      </c>
      <c r="V88" s="62" t="s">
        <v>888</v>
      </c>
      <c r="W88" s="62" t="s">
        <v>889</v>
      </c>
      <c r="X88" s="62" t="s">
        <v>798</v>
      </c>
      <c r="Y88" s="62" t="s">
        <v>798</v>
      </c>
      <c r="Z88" s="62"/>
    </row>
    <row r="89" spans="1:26" x14ac:dyDescent="0.25">
      <c r="A89" s="41" t="s">
        <v>126</v>
      </c>
      <c r="B89" s="41"/>
      <c r="C89" s="41"/>
      <c r="D89" s="41"/>
      <c r="E89" s="41"/>
      <c r="F89" s="41"/>
      <c r="G89" s="41"/>
      <c r="H89" s="41"/>
      <c r="I89" s="53"/>
      <c r="J89" s="53"/>
      <c r="K89" s="53"/>
      <c r="L89" s="53"/>
      <c r="M89" s="53"/>
      <c r="N89" s="53">
        <v>458</v>
      </c>
      <c r="O89" s="62">
        <v>374</v>
      </c>
      <c r="P89" s="62" t="s">
        <v>890</v>
      </c>
      <c r="Q89" s="62" t="s">
        <v>891</v>
      </c>
      <c r="R89" s="62" t="s">
        <v>828</v>
      </c>
      <c r="S89" s="62" t="s">
        <v>801</v>
      </c>
      <c r="T89" s="62" t="s">
        <v>833</v>
      </c>
      <c r="U89" s="62" t="s">
        <v>892</v>
      </c>
      <c r="V89" s="62" t="s">
        <v>893</v>
      </c>
      <c r="W89" s="62" t="s">
        <v>837</v>
      </c>
      <c r="X89" s="62" t="s">
        <v>798</v>
      </c>
      <c r="Y89" s="62" t="s">
        <v>798</v>
      </c>
      <c r="Z89" s="62"/>
    </row>
    <row r="90" spans="1:26" x14ac:dyDescent="0.25">
      <c r="A90" s="41" t="s">
        <v>127</v>
      </c>
      <c r="B90" s="41"/>
      <c r="C90" s="41"/>
      <c r="D90" s="41"/>
      <c r="E90" s="41"/>
      <c r="F90" s="41"/>
      <c r="G90" s="41"/>
      <c r="H90" s="41"/>
      <c r="I90" s="53"/>
      <c r="J90" s="53"/>
      <c r="K90" s="53"/>
      <c r="L90" s="53"/>
      <c r="M90" s="53"/>
      <c r="N90" s="53">
        <v>72</v>
      </c>
      <c r="O90" s="62">
        <v>63</v>
      </c>
      <c r="P90" s="62" t="s">
        <v>894</v>
      </c>
      <c r="Q90" s="62" t="s">
        <v>895</v>
      </c>
      <c r="R90" s="62" t="s">
        <v>864</v>
      </c>
      <c r="S90" s="62" t="s">
        <v>896</v>
      </c>
      <c r="T90" s="62" t="s">
        <v>897</v>
      </c>
      <c r="U90" s="62" t="s">
        <v>898</v>
      </c>
      <c r="V90" s="62" t="s">
        <v>811</v>
      </c>
      <c r="W90" s="62" t="s">
        <v>899</v>
      </c>
      <c r="X90" s="62" t="s">
        <v>900</v>
      </c>
      <c r="Y90" s="62" t="s">
        <v>901</v>
      </c>
      <c r="Z90" s="62"/>
    </row>
    <row r="91" spans="1:26" x14ac:dyDescent="0.25">
      <c r="A91" s="41" t="s">
        <v>128</v>
      </c>
      <c r="B91" s="41"/>
      <c r="C91" s="41"/>
      <c r="D91" s="41"/>
      <c r="E91" s="41"/>
      <c r="F91" s="41"/>
      <c r="G91" s="41"/>
      <c r="H91" s="41"/>
      <c r="I91" s="53"/>
      <c r="J91" s="53"/>
      <c r="K91" s="53"/>
      <c r="L91" s="53"/>
      <c r="M91" s="53"/>
      <c r="N91" s="53">
        <v>728</v>
      </c>
      <c r="O91" s="62">
        <v>656</v>
      </c>
      <c r="P91" s="62" t="s">
        <v>902</v>
      </c>
      <c r="Q91" s="62" t="s">
        <v>903</v>
      </c>
      <c r="R91" s="62" t="s">
        <v>904</v>
      </c>
      <c r="S91" s="62" t="s">
        <v>905</v>
      </c>
      <c r="T91" s="62" t="s">
        <v>905</v>
      </c>
      <c r="U91" s="62" t="s">
        <v>906</v>
      </c>
      <c r="V91" s="62" t="s">
        <v>877</v>
      </c>
      <c r="W91" s="62" t="s">
        <v>907</v>
      </c>
      <c r="X91" s="62" t="s">
        <v>908</v>
      </c>
      <c r="Y91" s="62" t="s">
        <v>909</v>
      </c>
      <c r="Z91" s="62"/>
    </row>
    <row r="92" spans="1:26" x14ac:dyDescent="0.25">
      <c r="A92" s="21" t="s">
        <v>9</v>
      </c>
      <c r="B92" s="21"/>
      <c r="C92" s="21"/>
      <c r="D92" s="21"/>
      <c r="E92" s="21"/>
      <c r="F92" s="21"/>
      <c r="G92" s="21"/>
      <c r="H92" s="21"/>
      <c r="I92" s="53"/>
      <c r="J92" s="53"/>
      <c r="K92" s="53"/>
      <c r="L92" s="53"/>
      <c r="M92" s="53"/>
      <c r="N92" s="53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x14ac:dyDescent="0.25">
      <c r="A93" s="41" t="s">
        <v>125</v>
      </c>
      <c r="B93" s="41"/>
      <c r="C93" s="41"/>
      <c r="D93" s="41"/>
      <c r="E93" s="41"/>
      <c r="F93" s="41"/>
      <c r="G93" s="41"/>
      <c r="H93" s="41"/>
      <c r="I93" s="53"/>
      <c r="J93" s="53"/>
      <c r="K93" s="53"/>
      <c r="L93" s="53"/>
      <c r="M93" s="53"/>
      <c r="N93" s="53">
        <v>208</v>
      </c>
      <c r="O93" s="62">
        <v>177</v>
      </c>
      <c r="P93" s="62" t="s">
        <v>770</v>
      </c>
      <c r="Q93" s="62" t="s">
        <v>779</v>
      </c>
      <c r="R93" s="62" t="s">
        <v>910</v>
      </c>
      <c r="S93" s="62" t="s">
        <v>911</v>
      </c>
      <c r="T93" s="62" t="s">
        <v>912</v>
      </c>
      <c r="U93" s="62" t="s">
        <v>913</v>
      </c>
      <c r="V93" s="62" t="s">
        <v>914</v>
      </c>
      <c r="W93" s="62" t="s">
        <v>805</v>
      </c>
      <c r="X93" s="62" t="s">
        <v>798</v>
      </c>
      <c r="Y93" s="62" t="s">
        <v>798</v>
      </c>
      <c r="Z93" s="62" t="s">
        <v>798</v>
      </c>
    </row>
    <row r="94" spans="1:26" x14ac:dyDescent="0.25">
      <c r="A94" s="41" t="s">
        <v>126</v>
      </c>
      <c r="B94" s="41"/>
      <c r="C94" s="41"/>
      <c r="D94" s="41"/>
      <c r="E94" s="41"/>
      <c r="F94" s="41"/>
      <c r="G94" s="41"/>
      <c r="H94" s="41"/>
      <c r="I94" s="53"/>
      <c r="J94" s="53"/>
      <c r="K94" s="53"/>
      <c r="L94" s="53"/>
      <c r="M94" s="53"/>
      <c r="N94" s="53">
        <v>104</v>
      </c>
      <c r="O94" s="62">
        <v>98</v>
      </c>
      <c r="P94" s="62" t="s">
        <v>900</v>
      </c>
      <c r="Q94" s="62" t="s">
        <v>837</v>
      </c>
      <c r="R94" s="62" t="s">
        <v>805</v>
      </c>
      <c r="S94" s="62" t="s">
        <v>915</v>
      </c>
      <c r="T94" s="62" t="s">
        <v>916</v>
      </c>
      <c r="U94" s="62" t="s">
        <v>869</v>
      </c>
      <c r="V94" s="62" t="s">
        <v>868</v>
      </c>
      <c r="W94" s="62" t="s">
        <v>917</v>
      </c>
      <c r="X94" s="62" t="s">
        <v>798</v>
      </c>
      <c r="Y94" s="62" t="s">
        <v>798</v>
      </c>
      <c r="Z94" s="62" t="s">
        <v>798</v>
      </c>
    </row>
    <row r="95" spans="1:26" x14ac:dyDescent="0.25">
      <c r="A95" s="41" t="s">
        <v>127</v>
      </c>
      <c r="B95" s="41"/>
      <c r="C95" s="41"/>
      <c r="D95" s="41"/>
      <c r="E95" s="41"/>
      <c r="F95" s="41"/>
      <c r="G95" s="41"/>
      <c r="H95" s="41"/>
      <c r="I95" s="53"/>
      <c r="J95" s="53"/>
      <c r="K95" s="53"/>
      <c r="L95" s="53"/>
      <c r="M95" s="53"/>
      <c r="N95" s="53">
        <v>21</v>
      </c>
      <c r="O95" s="62">
        <v>17</v>
      </c>
      <c r="P95" s="62" t="s">
        <v>918</v>
      </c>
      <c r="Q95" s="62" t="s">
        <v>807</v>
      </c>
      <c r="R95" s="62" t="s">
        <v>917</v>
      </c>
      <c r="S95" s="62" t="s">
        <v>917</v>
      </c>
      <c r="T95" s="62" t="s">
        <v>919</v>
      </c>
      <c r="U95" s="62" t="s">
        <v>920</v>
      </c>
      <c r="V95" s="62" t="s">
        <v>921</v>
      </c>
      <c r="W95" s="62" t="s">
        <v>921</v>
      </c>
      <c r="X95" s="62" t="s">
        <v>867</v>
      </c>
      <c r="Y95" s="62" t="s">
        <v>922</v>
      </c>
      <c r="Z95" s="62" t="s">
        <v>922</v>
      </c>
    </row>
    <row r="96" spans="1:26" x14ac:dyDescent="0.25">
      <c r="A96" s="41" t="s">
        <v>128</v>
      </c>
      <c r="B96" s="41"/>
      <c r="C96" s="41"/>
      <c r="D96" s="41"/>
      <c r="E96" s="41"/>
      <c r="F96" s="41"/>
      <c r="G96" s="41"/>
      <c r="H96" s="41"/>
      <c r="I96" s="53"/>
      <c r="J96" s="53"/>
      <c r="K96" s="53"/>
      <c r="L96" s="53"/>
      <c r="M96" s="53"/>
      <c r="N96" s="53">
        <v>679</v>
      </c>
      <c r="O96" s="62">
        <v>626</v>
      </c>
      <c r="P96" s="62" t="s">
        <v>923</v>
      </c>
      <c r="Q96" s="62" t="s">
        <v>857</v>
      </c>
      <c r="R96" s="62" t="s">
        <v>924</v>
      </c>
      <c r="S96" s="62" t="s">
        <v>925</v>
      </c>
      <c r="T96" s="62" t="s">
        <v>785</v>
      </c>
      <c r="U96" s="62" t="s">
        <v>926</v>
      </c>
      <c r="V96" s="62" t="s">
        <v>881</v>
      </c>
      <c r="W96" s="62" t="s">
        <v>927</v>
      </c>
      <c r="X96" s="62" t="s">
        <v>928</v>
      </c>
      <c r="Y96" s="62" t="s">
        <v>929</v>
      </c>
      <c r="Z96" s="62" t="s">
        <v>929</v>
      </c>
    </row>
    <row r="97" spans="1:26" x14ac:dyDescent="0.25">
      <c r="A97" s="21" t="s">
        <v>10</v>
      </c>
      <c r="B97" s="21"/>
      <c r="C97" s="21"/>
      <c r="D97" s="21"/>
      <c r="E97" s="21"/>
      <c r="F97" s="21"/>
      <c r="G97" s="21"/>
      <c r="H97" s="21"/>
      <c r="I97" s="53"/>
      <c r="J97" s="53"/>
      <c r="K97" s="53"/>
      <c r="L97" s="53"/>
      <c r="M97" s="53"/>
      <c r="N97" s="53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x14ac:dyDescent="0.25">
      <c r="A98" s="41" t="s">
        <v>125</v>
      </c>
      <c r="B98" s="41"/>
      <c r="C98" s="41"/>
      <c r="D98" s="41"/>
      <c r="E98" s="41"/>
      <c r="F98" s="41"/>
      <c r="G98" s="41"/>
      <c r="H98" s="41"/>
      <c r="I98" s="53"/>
      <c r="J98" s="53"/>
      <c r="K98" s="53"/>
      <c r="L98" s="53"/>
      <c r="M98" s="53"/>
      <c r="N98" s="53">
        <v>52</v>
      </c>
      <c r="O98" s="62">
        <v>53</v>
      </c>
      <c r="P98" s="62" t="s">
        <v>930</v>
      </c>
      <c r="Q98" s="62" t="s">
        <v>931</v>
      </c>
      <c r="R98" s="62" t="s">
        <v>932</v>
      </c>
      <c r="S98" s="62" t="s">
        <v>933</v>
      </c>
      <c r="T98" s="62" t="s">
        <v>933</v>
      </c>
      <c r="U98" s="62" t="s">
        <v>894</v>
      </c>
      <c r="V98" s="62" t="s">
        <v>934</v>
      </c>
      <c r="W98" s="62" t="s">
        <v>935</v>
      </c>
      <c r="X98" s="62" t="s">
        <v>798</v>
      </c>
      <c r="Y98" s="62" t="s">
        <v>798</v>
      </c>
      <c r="Z98" s="62"/>
    </row>
    <row r="99" spans="1:26" x14ac:dyDescent="0.25">
      <c r="A99" s="41" t="s">
        <v>126</v>
      </c>
      <c r="B99" s="41"/>
      <c r="C99" s="41"/>
      <c r="D99" s="41"/>
      <c r="E99" s="41"/>
      <c r="F99" s="41"/>
      <c r="G99" s="41"/>
      <c r="H99" s="41"/>
      <c r="I99" s="53"/>
      <c r="J99" s="53"/>
      <c r="K99" s="53"/>
      <c r="L99" s="53"/>
      <c r="M99" s="53"/>
      <c r="N99" s="53">
        <v>33</v>
      </c>
      <c r="O99" s="62">
        <v>30</v>
      </c>
      <c r="P99" s="62" t="s">
        <v>840</v>
      </c>
      <c r="Q99" s="62" t="s">
        <v>840</v>
      </c>
      <c r="R99" s="62" t="s">
        <v>936</v>
      </c>
      <c r="S99" s="62" t="s">
        <v>937</v>
      </c>
      <c r="T99" s="62" t="s">
        <v>840</v>
      </c>
      <c r="U99" s="62" t="s">
        <v>898</v>
      </c>
      <c r="V99" s="62" t="s">
        <v>938</v>
      </c>
      <c r="W99" s="62" t="s">
        <v>918</v>
      </c>
      <c r="X99" s="62" t="s">
        <v>798</v>
      </c>
      <c r="Y99" s="62" t="s">
        <v>798</v>
      </c>
      <c r="Z99" s="62"/>
    </row>
    <row r="100" spans="1:26" x14ac:dyDescent="0.25">
      <c r="A100" s="41" t="s">
        <v>127</v>
      </c>
      <c r="B100" s="41"/>
      <c r="C100" s="41"/>
      <c r="D100" s="41"/>
      <c r="E100" s="41"/>
      <c r="F100" s="41"/>
      <c r="G100" s="41"/>
      <c r="H100" s="41"/>
      <c r="I100" s="53"/>
      <c r="J100" s="53"/>
      <c r="K100" s="53"/>
      <c r="L100" s="53"/>
      <c r="M100" s="53"/>
      <c r="N100" s="53">
        <v>7</v>
      </c>
      <c r="O100" s="62">
        <v>4</v>
      </c>
      <c r="P100" s="62" t="s">
        <v>920</v>
      </c>
      <c r="Q100" s="62" t="s">
        <v>920</v>
      </c>
      <c r="R100" s="62" t="s">
        <v>920</v>
      </c>
      <c r="S100" s="62" t="s">
        <v>920</v>
      </c>
      <c r="T100" s="62" t="s">
        <v>921</v>
      </c>
      <c r="U100" s="62" t="s">
        <v>939</v>
      </c>
      <c r="V100" s="62" t="s">
        <v>940</v>
      </c>
      <c r="W100" s="62" t="s">
        <v>940</v>
      </c>
      <c r="X100" s="62" t="s">
        <v>919</v>
      </c>
      <c r="Y100" s="62" t="s">
        <v>922</v>
      </c>
      <c r="Z100" s="62"/>
    </row>
    <row r="101" spans="1:26" x14ac:dyDescent="0.25">
      <c r="A101" s="41" t="s">
        <v>128</v>
      </c>
      <c r="B101" s="41"/>
      <c r="C101" s="41"/>
      <c r="D101" s="41"/>
      <c r="E101" s="41"/>
      <c r="F101" s="41"/>
      <c r="G101" s="41"/>
      <c r="H101" s="41"/>
      <c r="I101" s="53"/>
      <c r="J101" s="53"/>
      <c r="K101" s="53"/>
      <c r="L101" s="53"/>
      <c r="M101" s="53"/>
      <c r="N101" s="53">
        <v>259</v>
      </c>
      <c r="O101" s="62">
        <v>251</v>
      </c>
      <c r="P101" s="62" t="s">
        <v>941</v>
      </c>
      <c r="Q101" s="62" t="s">
        <v>942</v>
      </c>
      <c r="R101" s="62" t="s">
        <v>799</v>
      </c>
      <c r="S101" s="62" t="s">
        <v>943</v>
      </c>
      <c r="T101" s="62" t="s">
        <v>779</v>
      </c>
      <c r="U101" s="62" t="s">
        <v>944</v>
      </c>
      <c r="V101" s="62" t="s">
        <v>945</v>
      </c>
      <c r="W101" s="62" t="s">
        <v>946</v>
      </c>
      <c r="X101" s="62" t="s">
        <v>947</v>
      </c>
      <c r="Y101" s="62" t="s">
        <v>929</v>
      </c>
      <c r="Z101" s="62"/>
    </row>
    <row r="102" spans="1:26" x14ac:dyDescent="0.25">
      <c r="A102" s="21" t="s">
        <v>120</v>
      </c>
      <c r="B102" s="21"/>
      <c r="C102" s="21"/>
      <c r="D102" s="21"/>
      <c r="E102" s="21"/>
      <c r="F102" s="21"/>
      <c r="G102" s="21"/>
      <c r="H102" s="21"/>
      <c r="I102" s="53"/>
      <c r="J102" s="53"/>
      <c r="K102" s="53"/>
      <c r="L102" s="53"/>
      <c r="M102" s="53"/>
      <c r="N102" s="53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x14ac:dyDescent="0.25">
      <c r="A103" s="41" t="s">
        <v>125</v>
      </c>
      <c r="B103" s="41"/>
      <c r="C103" s="41"/>
      <c r="D103" s="41"/>
      <c r="E103" s="41"/>
      <c r="F103" s="41"/>
      <c r="G103" s="41"/>
      <c r="H103" s="41"/>
      <c r="I103" s="53"/>
      <c r="J103" s="53"/>
      <c r="K103" s="53"/>
      <c r="L103" s="53"/>
      <c r="M103" s="53"/>
      <c r="N103" s="53">
        <v>5</v>
      </c>
      <c r="O103" s="62">
        <v>5</v>
      </c>
      <c r="P103" s="62" t="s">
        <v>948</v>
      </c>
      <c r="Q103" s="62" t="s">
        <v>948</v>
      </c>
      <c r="R103" s="62" t="s">
        <v>809</v>
      </c>
      <c r="S103" s="62" t="s">
        <v>948</v>
      </c>
      <c r="T103" s="62" t="s">
        <v>948</v>
      </c>
      <c r="U103" s="62" t="s">
        <v>921</v>
      </c>
      <c r="V103" s="62" t="s">
        <v>921</v>
      </c>
      <c r="W103" s="62" t="s">
        <v>949</v>
      </c>
      <c r="X103" s="62" t="s">
        <v>921</v>
      </c>
      <c r="Y103" s="62" t="s">
        <v>939</v>
      </c>
      <c r="Z103" s="62"/>
    </row>
    <row r="104" spans="1:26" x14ac:dyDescent="0.25">
      <c r="A104" s="41" t="s">
        <v>126</v>
      </c>
      <c r="B104" s="41"/>
      <c r="C104" s="41"/>
      <c r="D104" s="41"/>
      <c r="E104" s="41"/>
      <c r="F104" s="41"/>
      <c r="G104" s="41"/>
      <c r="H104" s="41"/>
      <c r="I104" s="53"/>
      <c r="J104" s="53"/>
      <c r="K104" s="53"/>
      <c r="L104" s="53"/>
      <c r="M104" s="53"/>
      <c r="N104" s="53">
        <v>73</v>
      </c>
      <c r="O104" s="62">
        <v>70</v>
      </c>
      <c r="P104" s="62" t="s">
        <v>950</v>
      </c>
      <c r="Q104" s="62" t="s">
        <v>948</v>
      </c>
      <c r="R104" s="62" t="s">
        <v>809</v>
      </c>
      <c r="S104" s="62" t="s">
        <v>919</v>
      </c>
      <c r="T104" s="62" t="s">
        <v>950</v>
      </c>
      <c r="U104" s="62" t="s">
        <v>938</v>
      </c>
      <c r="V104" s="62" t="s">
        <v>935</v>
      </c>
      <c r="W104" s="62" t="s">
        <v>773</v>
      </c>
      <c r="X104" s="62" t="s">
        <v>798</v>
      </c>
      <c r="Y104" s="62" t="s">
        <v>798</v>
      </c>
      <c r="Z104" s="62"/>
    </row>
    <row r="105" spans="1:26" x14ac:dyDescent="0.25">
      <c r="A105" s="41" t="s">
        <v>127</v>
      </c>
      <c r="B105" s="41"/>
      <c r="C105" s="41"/>
      <c r="D105" s="41"/>
      <c r="E105" s="41"/>
      <c r="F105" s="41"/>
      <c r="G105" s="41"/>
      <c r="H105" s="41"/>
      <c r="I105" s="53"/>
      <c r="J105" s="53"/>
      <c r="K105" s="53"/>
      <c r="L105" s="53"/>
      <c r="M105" s="53"/>
      <c r="N105" s="53">
        <v>6</v>
      </c>
      <c r="O105" s="62">
        <v>6</v>
      </c>
      <c r="P105" s="62" t="s">
        <v>805</v>
      </c>
      <c r="Q105" s="62" t="s">
        <v>951</v>
      </c>
      <c r="R105" s="62" t="s">
        <v>932</v>
      </c>
      <c r="S105" s="62" t="s">
        <v>934</v>
      </c>
      <c r="T105" s="62" t="s">
        <v>865</v>
      </c>
      <c r="U105" s="62" t="s">
        <v>898</v>
      </c>
      <c r="V105" s="62" t="s">
        <v>899</v>
      </c>
      <c r="W105" s="62" t="s">
        <v>899</v>
      </c>
      <c r="X105" s="62" t="s">
        <v>798</v>
      </c>
      <c r="Y105" s="62" t="s">
        <v>798</v>
      </c>
      <c r="Z105" s="62"/>
    </row>
    <row r="106" spans="1:26" x14ac:dyDescent="0.25">
      <c r="A106" s="41" t="s">
        <v>128</v>
      </c>
      <c r="B106" s="41"/>
      <c r="C106" s="41"/>
      <c r="D106" s="41"/>
      <c r="E106" s="41"/>
      <c r="F106" s="41"/>
      <c r="G106" s="41"/>
      <c r="H106" s="41"/>
      <c r="I106" s="53"/>
      <c r="J106" s="53"/>
      <c r="K106" s="53"/>
      <c r="L106" s="53"/>
      <c r="M106" s="53"/>
      <c r="N106" s="53">
        <v>325</v>
      </c>
      <c r="O106" s="62">
        <v>287</v>
      </c>
      <c r="P106" s="62" t="s">
        <v>952</v>
      </c>
      <c r="Q106" s="62" t="s">
        <v>953</v>
      </c>
      <c r="R106" s="62" t="s">
        <v>954</v>
      </c>
      <c r="S106" s="62" t="s">
        <v>955</v>
      </c>
      <c r="T106" s="62" t="s">
        <v>910</v>
      </c>
      <c r="U106" s="62" t="s">
        <v>956</v>
      </c>
      <c r="V106" s="62" t="s">
        <v>957</v>
      </c>
      <c r="W106" s="62" t="s">
        <v>780</v>
      </c>
      <c r="X106" s="62" t="s">
        <v>832</v>
      </c>
      <c r="Y106" s="62" t="s">
        <v>958</v>
      </c>
      <c r="Z106" s="62"/>
    </row>
    <row r="107" spans="1:26" x14ac:dyDescent="0.25">
      <c r="A107" s="21" t="s">
        <v>121</v>
      </c>
      <c r="B107" s="21"/>
      <c r="C107" s="21"/>
      <c r="D107" s="21"/>
      <c r="E107" s="21"/>
      <c r="F107" s="21"/>
      <c r="G107" s="21"/>
      <c r="H107" s="21"/>
      <c r="I107" s="53"/>
      <c r="J107" s="53"/>
      <c r="K107" s="53"/>
      <c r="L107" s="53"/>
      <c r="M107" s="53"/>
      <c r="N107" s="53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x14ac:dyDescent="0.25">
      <c r="A108" s="41" t="s">
        <v>125</v>
      </c>
      <c r="B108" s="41"/>
      <c r="C108" s="41"/>
      <c r="D108" s="41"/>
      <c r="E108" s="41"/>
      <c r="F108" s="41"/>
      <c r="G108" s="41"/>
      <c r="H108" s="41"/>
      <c r="I108" s="53"/>
      <c r="J108" s="53"/>
      <c r="K108" s="53"/>
      <c r="L108" s="53"/>
      <c r="M108" s="53"/>
      <c r="N108" s="53">
        <v>1</v>
      </c>
      <c r="O108" s="62">
        <v>2</v>
      </c>
      <c r="P108" s="62" t="s">
        <v>939</v>
      </c>
      <c r="Q108" s="62" t="s">
        <v>939</v>
      </c>
      <c r="R108" s="62" t="s">
        <v>939</v>
      </c>
      <c r="S108" s="62" t="s">
        <v>940</v>
      </c>
      <c r="T108" s="62" t="s">
        <v>940</v>
      </c>
      <c r="U108" s="62" t="s">
        <v>949</v>
      </c>
      <c r="V108" s="62" t="s">
        <v>949</v>
      </c>
      <c r="W108" s="62" t="s">
        <v>949</v>
      </c>
      <c r="X108" s="62" t="s">
        <v>798</v>
      </c>
      <c r="Y108" s="62" t="s">
        <v>798</v>
      </c>
      <c r="Z108" s="62"/>
    </row>
    <row r="109" spans="1:26" x14ac:dyDescent="0.25">
      <c r="A109" s="41" t="s">
        <v>126</v>
      </c>
      <c r="B109" s="41"/>
      <c r="C109" s="41"/>
      <c r="D109" s="41"/>
      <c r="E109" s="41"/>
      <c r="F109" s="41"/>
      <c r="G109" s="41"/>
      <c r="H109" s="41"/>
      <c r="I109" s="53"/>
      <c r="J109" s="53"/>
      <c r="K109" s="53"/>
      <c r="L109" s="53"/>
      <c r="M109" s="53"/>
      <c r="N109" s="53">
        <v>1</v>
      </c>
      <c r="O109" s="62">
        <v>1</v>
      </c>
      <c r="P109" s="62" t="s">
        <v>949</v>
      </c>
      <c r="Q109" s="62" t="s">
        <v>949</v>
      </c>
      <c r="R109" s="62" t="s">
        <v>949</v>
      </c>
      <c r="S109" s="62" t="s">
        <v>949</v>
      </c>
      <c r="T109" s="62" t="s">
        <v>949</v>
      </c>
      <c r="U109" s="62" t="s">
        <v>949</v>
      </c>
      <c r="V109" s="62" t="s">
        <v>949</v>
      </c>
      <c r="W109" s="62" t="s">
        <v>949</v>
      </c>
      <c r="X109" s="62" t="s">
        <v>798</v>
      </c>
      <c r="Y109" s="62" t="s">
        <v>798</v>
      </c>
      <c r="Z109" s="62"/>
    </row>
    <row r="110" spans="1:26" x14ac:dyDescent="0.25">
      <c r="A110" s="41" t="s">
        <v>127</v>
      </c>
      <c r="B110" s="41"/>
      <c r="C110" s="41"/>
      <c r="D110" s="41"/>
      <c r="E110" s="41"/>
      <c r="F110" s="41"/>
      <c r="G110" s="41"/>
      <c r="H110" s="41"/>
      <c r="I110" s="53"/>
      <c r="J110" s="53"/>
      <c r="K110" s="53"/>
      <c r="L110" s="53"/>
      <c r="M110" s="53"/>
      <c r="N110" s="53">
        <v>0</v>
      </c>
      <c r="O110" s="62">
        <v>0</v>
      </c>
      <c r="P110" s="62" t="s">
        <v>940</v>
      </c>
      <c r="Q110" s="62" t="s">
        <v>940</v>
      </c>
      <c r="R110" s="62" t="s">
        <v>940</v>
      </c>
      <c r="S110" s="62" t="s">
        <v>940</v>
      </c>
      <c r="T110" s="62" t="s">
        <v>940</v>
      </c>
      <c r="U110" s="62" t="s">
        <v>940</v>
      </c>
      <c r="V110" s="62" t="s">
        <v>940</v>
      </c>
      <c r="W110" s="62" t="s">
        <v>940</v>
      </c>
      <c r="X110" s="62" t="s">
        <v>940</v>
      </c>
      <c r="Y110" s="62" t="s">
        <v>808</v>
      </c>
      <c r="Z110" s="62"/>
    </row>
    <row r="111" spans="1:26" x14ac:dyDescent="0.25">
      <c r="A111" s="41" t="s">
        <v>128</v>
      </c>
      <c r="B111" s="41"/>
      <c r="C111" s="41"/>
      <c r="D111" s="41"/>
      <c r="E111" s="41"/>
      <c r="F111" s="41"/>
      <c r="G111" s="41"/>
      <c r="H111" s="41"/>
      <c r="I111" s="53"/>
      <c r="J111" s="53"/>
      <c r="K111" s="53"/>
      <c r="L111" s="53"/>
      <c r="M111" s="53"/>
      <c r="N111" s="53">
        <v>37</v>
      </c>
      <c r="O111" s="62">
        <v>36</v>
      </c>
      <c r="P111" s="62" t="s">
        <v>897</v>
      </c>
      <c r="Q111" s="62" t="s">
        <v>935</v>
      </c>
      <c r="R111" s="62" t="s">
        <v>922</v>
      </c>
      <c r="S111" s="62" t="s">
        <v>959</v>
      </c>
      <c r="T111" s="62" t="s">
        <v>896</v>
      </c>
      <c r="U111" s="62" t="s">
        <v>872</v>
      </c>
      <c r="V111" s="62" t="s">
        <v>806</v>
      </c>
      <c r="W111" s="62" t="s">
        <v>810</v>
      </c>
      <c r="X111" s="62" t="s">
        <v>810</v>
      </c>
      <c r="Y111" s="62" t="s">
        <v>808</v>
      </c>
      <c r="Z111" s="62"/>
    </row>
    <row r="112" spans="1:26" x14ac:dyDescent="0.25">
      <c r="A112" s="21" t="s">
        <v>11</v>
      </c>
      <c r="B112" s="21"/>
      <c r="C112" s="21"/>
      <c r="D112" s="21"/>
      <c r="E112" s="21"/>
      <c r="F112" s="21"/>
      <c r="G112" s="21"/>
      <c r="H112" s="21"/>
      <c r="I112" s="53"/>
      <c r="J112" s="53"/>
      <c r="K112" s="53"/>
      <c r="L112" s="53"/>
      <c r="M112" s="53"/>
      <c r="N112" s="53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77" x14ac:dyDescent="0.25">
      <c r="A113" s="41" t="s">
        <v>125</v>
      </c>
      <c r="B113" s="41"/>
      <c r="C113" s="41"/>
      <c r="D113" s="41"/>
      <c r="E113" s="41"/>
      <c r="F113" s="41"/>
      <c r="G113" s="41"/>
      <c r="H113" s="41"/>
      <c r="I113" s="53"/>
      <c r="J113" s="53"/>
      <c r="K113" s="53"/>
      <c r="L113" s="53"/>
      <c r="M113" s="53"/>
      <c r="N113" s="53">
        <v>58</v>
      </c>
      <c r="O113" s="62">
        <v>55</v>
      </c>
      <c r="P113" s="62" t="s">
        <v>932</v>
      </c>
      <c r="Q113" s="62" t="s">
        <v>894</v>
      </c>
      <c r="R113" s="62" t="s">
        <v>960</v>
      </c>
      <c r="S113" s="62" t="s">
        <v>838</v>
      </c>
      <c r="T113" s="62" t="s">
        <v>930</v>
      </c>
      <c r="U113" s="62" t="s">
        <v>896</v>
      </c>
      <c r="V113" s="62" t="s">
        <v>866</v>
      </c>
      <c r="W113" s="62" t="s">
        <v>935</v>
      </c>
      <c r="X113" s="62" t="s">
        <v>798</v>
      </c>
      <c r="Y113" s="62" t="s">
        <v>798</v>
      </c>
      <c r="Z113" s="62"/>
    </row>
    <row r="114" spans="1:77" x14ac:dyDescent="0.25">
      <c r="A114" s="41" t="s">
        <v>126</v>
      </c>
      <c r="B114" s="41"/>
      <c r="C114" s="41"/>
      <c r="D114" s="41"/>
      <c r="E114" s="41"/>
      <c r="F114" s="41"/>
      <c r="G114" s="41"/>
      <c r="H114" s="41"/>
      <c r="I114" s="53"/>
      <c r="J114" s="53"/>
      <c r="K114" s="53"/>
      <c r="L114" s="53"/>
      <c r="M114" s="53"/>
      <c r="N114" s="53">
        <v>157</v>
      </c>
      <c r="O114" s="62">
        <v>156</v>
      </c>
      <c r="P114" s="62" t="s">
        <v>961</v>
      </c>
      <c r="Q114" s="62" t="s">
        <v>803</v>
      </c>
      <c r="R114" s="62" t="s">
        <v>803</v>
      </c>
      <c r="S114" s="62" t="s">
        <v>962</v>
      </c>
      <c r="T114" s="62" t="s">
        <v>963</v>
      </c>
      <c r="U114" s="62" t="s">
        <v>958</v>
      </c>
      <c r="V114" s="62" t="s">
        <v>964</v>
      </c>
      <c r="W114" s="62" t="s">
        <v>965</v>
      </c>
      <c r="X114" s="62" t="s">
        <v>798</v>
      </c>
      <c r="Y114" s="62" t="s">
        <v>798</v>
      </c>
      <c r="Z114" s="62"/>
    </row>
    <row r="115" spans="1:77" x14ac:dyDescent="0.25">
      <c r="A115" s="41" t="s">
        <v>127</v>
      </c>
      <c r="B115" s="41"/>
      <c r="C115" s="41"/>
      <c r="D115" s="41"/>
      <c r="E115" s="41"/>
      <c r="F115" s="41"/>
      <c r="G115" s="41"/>
      <c r="H115" s="41"/>
      <c r="I115" s="53"/>
      <c r="J115" s="53"/>
      <c r="K115" s="53"/>
      <c r="L115" s="53"/>
      <c r="M115" s="53"/>
      <c r="N115" s="53">
        <v>489</v>
      </c>
      <c r="O115" s="62">
        <v>777</v>
      </c>
      <c r="P115" s="62" t="s">
        <v>966</v>
      </c>
      <c r="Q115" s="62" t="s">
        <v>967</v>
      </c>
      <c r="R115" s="62" t="s">
        <v>968</v>
      </c>
      <c r="S115" s="62" t="s">
        <v>969</v>
      </c>
      <c r="T115" s="62" t="s">
        <v>970</v>
      </c>
      <c r="U115" s="62" t="s">
        <v>830</v>
      </c>
      <c r="V115" s="62" t="s">
        <v>801</v>
      </c>
      <c r="W115" s="62" t="s">
        <v>962</v>
      </c>
      <c r="X115" s="62" t="s">
        <v>971</v>
      </c>
      <c r="Y115" s="62" t="s">
        <v>860</v>
      </c>
      <c r="Z115" s="62"/>
    </row>
    <row r="116" spans="1:77" x14ac:dyDescent="0.25">
      <c r="A116" s="41" t="s">
        <v>128</v>
      </c>
      <c r="B116" s="41"/>
      <c r="C116" s="41"/>
      <c r="D116" s="41"/>
      <c r="E116" s="41"/>
      <c r="F116" s="41"/>
      <c r="G116" s="41"/>
      <c r="H116" s="41"/>
      <c r="I116" s="53"/>
      <c r="J116" s="53"/>
      <c r="K116" s="53"/>
      <c r="L116" s="53"/>
      <c r="M116" s="53"/>
      <c r="N116" s="53">
        <v>286</v>
      </c>
      <c r="O116" s="62">
        <v>277</v>
      </c>
      <c r="P116" s="62" t="s">
        <v>972</v>
      </c>
      <c r="Q116" s="62" t="s">
        <v>973</v>
      </c>
      <c r="R116" s="62" t="s">
        <v>974</v>
      </c>
      <c r="S116" s="62" t="s">
        <v>952</v>
      </c>
      <c r="T116" s="62" t="s">
        <v>975</v>
      </c>
      <c r="U116" s="62" t="s">
        <v>976</v>
      </c>
      <c r="V116" s="62" t="s">
        <v>789</v>
      </c>
      <c r="W116" s="62" t="s">
        <v>827</v>
      </c>
      <c r="X116" s="62" t="s">
        <v>891</v>
      </c>
      <c r="Y116" s="62" t="s">
        <v>977</v>
      </c>
      <c r="Z116" s="62"/>
    </row>
    <row r="117" spans="1:77" x14ac:dyDescent="0.25">
      <c r="A117" s="21" t="s">
        <v>122</v>
      </c>
      <c r="B117" s="21"/>
      <c r="C117" s="21"/>
      <c r="D117" s="21"/>
      <c r="E117" s="21"/>
      <c r="F117" s="21"/>
      <c r="G117" s="21"/>
      <c r="H117" s="21"/>
      <c r="I117" s="53"/>
      <c r="J117" s="53"/>
      <c r="K117" s="53"/>
      <c r="L117" s="53"/>
      <c r="M117" s="53"/>
      <c r="N117" s="53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77" x14ac:dyDescent="0.25">
      <c r="A118" s="41" t="s">
        <v>125</v>
      </c>
      <c r="B118" s="41"/>
      <c r="C118" s="41"/>
      <c r="D118" s="41"/>
      <c r="E118" s="41"/>
      <c r="F118" s="41"/>
      <c r="G118" s="41"/>
      <c r="H118" s="41"/>
      <c r="I118" s="53"/>
      <c r="J118" s="53"/>
      <c r="K118" s="53"/>
      <c r="L118" s="53"/>
      <c r="M118" s="53"/>
      <c r="N118" s="53">
        <v>3172</v>
      </c>
      <c r="O118" s="62">
        <v>3120</v>
      </c>
      <c r="P118" s="62" t="s">
        <v>978</v>
      </c>
      <c r="Q118" s="62" t="s">
        <v>979</v>
      </c>
      <c r="R118" s="62" t="s">
        <v>980</v>
      </c>
      <c r="S118" s="62" t="s">
        <v>981</v>
      </c>
      <c r="T118" s="62" t="s">
        <v>982</v>
      </c>
      <c r="U118" s="62" t="s">
        <v>983</v>
      </c>
      <c r="V118" s="62" t="s">
        <v>984</v>
      </c>
      <c r="W118" s="62" t="s">
        <v>985</v>
      </c>
      <c r="X118" s="62" t="s">
        <v>798</v>
      </c>
      <c r="Y118" s="62"/>
      <c r="Z118" s="62"/>
    </row>
    <row r="119" spans="1:77" x14ac:dyDescent="0.25">
      <c r="A119" s="41" t="s">
        <v>126</v>
      </c>
      <c r="B119" s="41"/>
      <c r="C119" s="41"/>
      <c r="D119" s="41"/>
      <c r="E119" s="41"/>
      <c r="F119" s="41"/>
      <c r="G119" s="41"/>
      <c r="H119" s="41"/>
      <c r="I119" s="53"/>
      <c r="J119" s="53"/>
      <c r="K119" s="53"/>
      <c r="L119" s="53"/>
      <c r="M119" s="53"/>
      <c r="N119" s="53">
        <v>1631</v>
      </c>
      <c r="O119" s="62">
        <v>1436</v>
      </c>
      <c r="P119" s="62" t="s">
        <v>986</v>
      </c>
      <c r="Q119" s="62" t="s">
        <v>987</v>
      </c>
      <c r="R119" s="62" t="s">
        <v>988</v>
      </c>
      <c r="S119" s="62" t="s">
        <v>989</v>
      </c>
      <c r="T119" s="62" t="s">
        <v>990</v>
      </c>
      <c r="U119" s="62" t="s">
        <v>991</v>
      </c>
      <c r="V119" s="62" t="s">
        <v>992</v>
      </c>
      <c r="W119" s="62" t="s">
        <v>993</v>
      </c>
      <c r="X119" s="62" t="s">
        <v>798</v>
      </c>
      <c r="Y119" s="62"/>
      <c r="Z119" s="62"/>
    </row>
    <row r="120" spans="1:77" x14ac:dyDescent="0.25">
      <c r="A120" s="41" t="s">
        <v>127</v>
      </c>
      <c r="B120" s="41"/>
      <c r="C120" s="41"/>
      <c r="D120" s="41"/>
      <c r="E120" s="41"/>
      <c r="F120" s="41"/>
      <c r="G120" s="41"/>
      <c r="H120" s="41"/>
      <c r="I120" s="53"/>
      <c r="J120" s="53"/>
      <c r="K120" s="53"/>
      <c r="L120" s="53"/>
      <c r="M120" s="53"/>
      <c r="N120" s="53">
        <v>871</v>
      </c>
      <c r="O120" s="62">
        <v>766</v>
      </c>
      <c r="P120" s="62" t="s">
        <v>994</v>
      </c>
      <c r="Q120" s="62" t="s">
        <v>903</v>
      </c>
      <c r="R120" s="62" t="s">
        <v>995</v>
      </c>
      <c r="S120" s="62" t="s">
        <v>996</v>
      </c>
      <c r="T120" s="62" t="s">
        <v>997</v>
      </c>
      <c r="U120" s="62" t="s">
        <v>998</v>
      </c>
      <c r="V120" s="62" t="s">
        <v>880</v>
      </c>
      <c r="W120" s="62" t="s">
        <v>941</v>
      </c>
      <c r="X120" s="62" t="s">
        <v>999</v>
      </c>
      <c r="Y120" s="62">
        <v>684</v>
      </c>
      <c r="Z120" s="62"/>
    </row>
    <row r="121" spans="1:77" x14ac:dyDescent="0.25">
      <c r="A121" s="41" t="s">
        <v>128</v>
      </c>
      <c r="B121" s="41"/>
      <c r="C121" s="41"/>
      <c r="D121" s="41"/>
      <c r="E121" s="41"/>
      <c r="F121" s="41"/>
      <c r="G121" s="41"/>
      <c r="H121" s="41"/>
      <c r="I121" s="53"/>
      <c r="J121" s="53"/>
      <c r="K121" s="53"/>
      <c r="L121" s="53"/>
      <c r="M121" s="53"/>
      <c r="N121" s="53">
        <v>4188</v>
      </c>
      <c r="O121" s="62">
        <v>3921</v>
      </c>
      <c r="P121" s="62" t="s">
        <v>1000</v>
      </c>
      <c r="Q121" s="62" t="s">
        <v>1001</v>
      </c>
      <c r="R121" s="62" t="s">
        <v>1002</v>
      </c>
      <c r="S121" s="62" t="s">
        <v>1003</v>
      </c>
      <c r="T121" s="62" t="s">
        <v>1004</v>
      </c>
      <c r="U121" s="62" t="s">
        <v>1005</v>
      </c>
      <c r="V121" s="62" t="s">
        <v>1006</v>
      </c>
      <c r="W121" s="62" t="s">
        <v>1007</v>
      </c>
      <c r="X121" s="62" t="s">
        <v>1008</v>
      </c>
      <c r="Y121" s="62">
        <v>1906</v>
      </c>
      <c r="Z121" s="62"/>
    </row>
    <row r="122" spans="1:77" x14ac:dyDescent="0.25"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77" x14ac:dyDescent="0.25">
      <c r="A123" s="7" t="s">
        <v>78</v>
      </c>
      <c r="S123" s="15"/>
      <c r="T123" s="15"/>
      <c r="U123" s="43">
        <v>1105</v>
      </c>
      <c r="V123" s="43">
        <v>1043</v>
      </c>
      <c r="W123" s="43">
        <v>947</v>
      </c>
      <c r="X123" s="43">
        <v>876</v>
      </c>
      <c r="Y123" s="43">
        <v>863</v>
      </c>
      <c r="Z123" s="43">
        <v>778</v>
      </c>
      <c r="AA123" s="43">
        <v>683</v>
      </c>
      <c r="AB123" s="43">
        <v>612</v>
      </c>
      <c r="AC123" s="43">
        <v>557</v>
      </c>
      <c r="AD123" s="43">
        <v>495</v>
      </c>
      <c r="AE123" s="43">
        <v>431</v>
      </c>
      <c r="AF123" s="43">
        <v>336</v>
      </c>
      <c r="AG123" s="43">
        <v>323</v>
      </c>
      <c r="AH123" s="43">
        <v>312</v>
      </c>
      <c r="AI123" s="43">
        <v>307</v>
      </c>
      <c r="AJ123" s="43">
        <v>299</v>
      </c>
      <c r="AK123" s="43">
        <v>292</v>
      </c>
      <c r="AL123" s="43">
        <v>294</v>
      </c>
      <c r="AM123" s="43">
        <v>293</v>
      </c>
      <c r="AN123" s="43">
        <v>296</v>
      </c>
      <c r="AO123" s="43">
        <v>292</v>
      </c>
      <c r="AP123" s="43">
        <v>291</v>
      </c>
      <c r="AQ123" s="43">
        <v>299</v>
      </c>
      <c r="AR123" s="43">
        <v>292</v>
      </c>
      <c r="AS123" s="43">
        <v>280</v>
      </c>
      <c r="AT123" s="43">
        <v>264</v>
      </c>
      <c r="AU123" s="43">
        <v>252</v>
      </c>
      <c r="AV123" s="43">
        <v>241</v>
      </c>
      <c r="AW123" s="43">
        <v>237</v>
      </c>
      <c r="AX123" s="43">
        <v>225</v>
      </c>
      <c r="AY123" s="43">
        <v>217</v>
      </c>
      <c r="AZ123" s="43">
        <v>204</v>
      </c>
      <c r="BA123" s="43">
        <v>186</v>
      </c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</row>
    <row r="124" spans="1:77" x14ac:dyDescent="0.25">
      <c r="A124" s="21" t="s">
        <v>6</v>
      </c>
      <c r="B124" s="21"/>
      <c r="C124" s="21"/>
      <c r="D124" s="21"/>
      <c r="E124" s="21"/>
      <c r="F124" s="21"/>
      <c r="H124" s="21"/>
      <c r="I124" s="52"/>
      <c r="J124" s="52"/>
      <c r="K124" s="52"/>
      <c r="L124" s="52">
        <v>282291</v>
      </c>
      <c r="M124" s="52">
        <v>268429</v>
      </c>
      <c r="N124" s="52">
        <v>258117</v>
      </c>
      <c r="O124" s="52">
        <v>244943</v>
      </c>
      <c r="P124" s="53" t="s">
        <v>1009</v>
      </c>
      <c r="Q124" s="53" t="s">
        <v>1010</v>
      </c>
      <c r="R124" s="53" t="s">
        <v>1011</v>
      </c>
      <c r="S124" s="53" t="s">
        <v>1012</v>
      </c>
      <c r="T124" s="53" t="s">
        <v>1013</v>
      </c>
      <c r="U124" s="53" t="s">
        <v>1014</v>
      </c>
      <c r="V124" s="53" t="s">
        <v>1015</v>
      </c>
      <c r="W124" s="53" t="s">
        <v>1016</v>
      </c>
      <c r="X124" s="53" t="s">
        <v>1017</v>
      </c>
      <c r="Y124" s="53" t="s">
        <v>1018</v>
      </c>
      <c r="Z124" s="62" t="s">
        <v>1019</v>
      </c>
      <c r="AA124" s="59" t="s">
        <v>1020</v>
      </c>
      <c r="AB124" s="59"/>
      <c r="AC124" s="59" t="s">
        <v>1021</v>
      </c>
    </row>
    <row r="125" spans="1:77" x14ac:dyDescent="0.25">
      <c r="A125" s="41" t="s">
        <v>117</v>
      </c>
      <c r="B125" s="41"/>
      <c r="C125" s="41"/>
      <c r="D125" s="41"/>
      <c r="E125" s="136">
        <v>153025</v>
      </c>
      <c r="F125" s="136">
        <v>151450</v>
      </c>
      <c r="G125" s="136">
        <v>141515</v>
      </c>
      <c r="H125" s="41"/>
      <c r="I125" s="52"/>
      <c r="J125" s="52"/>
      <c r="K125" s="52"/>
      <c r="L125" s="52">
        <v>118148</v>
      </c>
      <c r="M125" s="52">
        <v>111404</v>
      </c>
      <c r="N125" s="52">
        <v>105948</v>
      </c>
      <c r="O125" s="52">
        <v>99427</v>
      </c>
      <c r="P125" s="53" t="s">
        <v>1022</v>
      </c>
      <c r="Q125" s="53" t="s">
        <v>1023</v>
      </c>
      <c r="R125" s="53" t="s">
        <v>1024</v>
      </c>
      <c r="S125" s="53" t="s">
        <v>1025</v>
      </c>
      <c r="T125" s="53" t="s">
        <v>1026</v>
      </c>
      <c r="U125" s="53" t="s">
        <v>1027</v>
      </c>
      <c r="V125" s="53" t="s">
        <v>1028</v>
      </c>
      <c r="W125" s="53" t="s">
        <v>1029</v>
      </c>
      <c r="X125" s="53" t="s">
        <v>1030</v>
      </c>
      <c r="Y125" s="53" t="s">
        <v>1031</v>
      </c>
      <c r="Z125" s="62" t="s">
        <v>798</v>
      </c>
      <c r="AA125" s="59" t="s">
        <v>1032</v>
      </c>
      <c r="AB125" s="59"/>
      <c r="AC125" s="59" t="s">
        <v>798</v>
      </c>
    </row>
    <row r="126" spans="1:77" x14ac:dyDescent="0.25">
      <c r="A126" s="41" t="s">
        <v>118</v>
      </c>
      <c r="B126" s="41"/>
      <c r="C126" s="41"/>
      <c r="D126" s="41"/>
      <c r="E126" s="136">
        <v>203562</v>
      </c>
      <c r="F126" s="136">
        <v>201579</v>
      </c>
      <c r="G126" s="136">
        <v>172901</v>
      </c>
      <c r="H126" s="41"/>
      <c r="I126" s="52"/>
      <c r="J126" s="52"/>
      <c r="K126" s="52"/>
      <c r="L126" s="52">
        <v>164143</v>
      </c>
      <c r="M126" s="52">
        <v>157025</v>
      </c>
      <c r="N126" s="52">
        <v>152169</v>
      </c>
      <c r="O126" s="52">
        <v>145516</v>
      </c>
      <c r="P126" s="53" t="s">
        <v>1033</v>
      </c>
      <c r="Q126" s="53" t="s">
        <v>1034</v>
      </c>
      <c r="R126" s="53" t="s">
        <v>1035</v>
      </c>
      <c r="S126" s="53" t="s">
        <v>1036</v>
      </c>
      <c r="T126" s="53" t="s">
        <v>1037</v>
      </c>
      <c r="U126" s="53" t="s">
        <v>1038</v>
      </c>
      <c r="V126" s="53" t="s">
        <v>1039</v>
      </c>
      <c r="W126" s="53" t="s">
        <v>1040</v>
      </c>
      <c r="X126" s="53" t="s">
        <v>1041</v>
      </c>
      <c r="Y126" s="53" t="s">
        <v>1042</v>
      </c>
      <c r="Z126" s="62" t="s">
        <v>798</v>
      </c>
      <c r="AA126" s="59" t="s">
        <v>1043</v>
      </c>
      <c r="AB126" s="59"/>
      <c r="AC126" s="59" t="s">
        <v>798</v>
      </c>
    </row>
    <row r="127" spans="1:77" x14ac:dyDescent="0.25">
      <c r="A127" s="21" t="s">
        <v>7</v>
      </c>
      <c r="B127" s="21"/>
      <c r="C127" s="21"/>
      <c r="D127" s="21"/>
      <c r="E127" s="21"/>
      <c r="F127" s="21"/>
      <c r="G127" s="21"/>
      <c r="H127" s="21"/>
      <c r="I127" s="52"/>
      <c r="J127" s="52"/>
      <c r="K127" s="52"/>
      <c r="L127" s="52">
        <v>403950</v>
      </c>
      <c r="M127" s="52">
        <v>364623</v>
      </c>
      <c r="N127" s="52">
        <v>354446</v>
      </c>
      <c r="O127" s="52">
        <v>335045</v>
      </c>
      <c r="P127" s="53" t="s">
        <v>1044</v>
      </c>
      <c r="Q127" s="53" t="s">
        <v>1045</v>
      </c>
      <c r="R127" s="53" t="s">
        <v>1046</v>
      </c>
      <c r="S127" s="53" t="s">
        <v>1047</v>
      </c>
      <c r="T127" s="53" t="s">
        <v>1048</v>
      </c>
      <c r="U127" s="53" t="s">
        <v>1049</v>
      </c>
      <c r="V127" s="53" t="s">
        <v>1050</v>
      </c>
      <c r="W127" s="53" t="s">
        <v>1051</v>
      </c>
      <c r="X127" s="53" t="s">
        <v>1052</v>
      </c>
      <c r="Y127" s="53" t="s">
        <v>1053</v>
      </c>
      <c r="Z127" s="62" t="s">
        <v>1054</v>
      </c>
      <c r="AA127" s="59" t="s">
        <v>1055</v>
      </c>
      <c r="AB127" s="59"/>
      <c r="AC127" s="59" t="s">
        <v>1056</v>
      </c>
    </row>
    <row r="128" spans="1:77" x14ac:dyDescent="0.25">
      <c r="A128" s="41" t="s">
        <v>117</v>
      </c>
      <c r="B128" s="41"/>
      <c r="C128" s="41"/>
      <c r="E128" s="136">
        <v>240111</v>
      </c>
      <c r="F128" s="136">
        <v>233438</v>
      </c>
      <c r="G128" s="136">
        <v>212113</v>
      </c>
      <c r="H128" s="41"/>
      <c r="I128" s="52"/>
      <c r="J128" s="52"/>
      <c r="K128" s="52"/>
      <c r="L128" s="52">
        <v>179342</v>
      </c>
      <c r="M128" s="52">
        <v>160004</v>
      </c>
      <c r="N128" s="52">
        <v>153239</v>
      </c>
      <c r="O128" s="52">
        <v>143063</v>
      </c>
      <c r="P128" s="53" t="s">
        <v>1057</v>
      </c>
      <c r="Q128" s="53" t="s">
        <v>1058</v>
      </c>
      <c r="R128" s="53" t="s">
        <v>1059</v>
      </c>
      <c r="S128" s="53" t="s">
        <v>1060</v>
      </c>
      <c r="T128" s="53" t="s">
        <v>1061</v>
      </c>
      <c r="U128" s="53" t="s">
        <v>1062</v>
      </c>
      <c r="V128" s="53" t="s">
        <v>1063</v>
      </c>
      <c r="W128" s="53" t="s">
        <v>1064</v>
      </c>
      <c r="X128" s="53" t="s">
        <v>1065</v>
      </c>
      <c r="Y128" s="53" t="s">
        <v>1066</v>
      </c>
      <c r="Z128" s="62" t="s">
        <v>798</v>
      </c>
      <c r="AA128" s="59" t="s">
        <v>1067</v>
      </c>
      <c r="AB128" s="59"/>
      <c r="AC128" s="59" t="s">
        <v>798</v>
      </c>
    </row>
    <row r="129" spans="1:29" x14ac:dyDescent="0.25">
      <c r="A129" s="41" t="s">
        <v>118</v>
      </c>
      <c r="B129" s="41"/>
      <c r="C129" s="41"/>
      <c r="E129" s="136">
        <v>283511</v>
      </c>
      <c r="F129" s="136">
        <v>276563</v>
      </c>
      <c r="G129" s="136">
        <v>253099</v>
      </c>
      <c r="H129" s="41"/>
      <c r="I129" s="52"/>
      <c r="J129" s="52"/>
      <c r="K129" s="52"/>
      <c r="L129" s="52">
        <v>224608</v>
      </c>
      <c r="M129" s="52">
        <v>204609</v>
      </c>
      <c r="N129" s="52">
        <v>201207</v>
      </c>
      <c r="O129" s="52">
        <v>191982</v>
      </c>
      <c r="P129" s="53" t="s">
        <v>1068</v>
      </c>
      <c r="Q129" s="53" t="s">
        <v>1069</v>
      </c>
      <c r="R129" s="53" t="s">
        <v>1070</v>
      </c>
      <c r="S129" s="53" t="s">
        <v>1071</v>
      </c>
      <c r="T129" s="53" t="s">
        <v>1072</v>
      </c>
      <c r="U129" s="53" t="s">
        <v>1073</v>
      </c>
      <c r="V129" s="53" t="s">
        <v>1074</v>
      </c>
      <c r="W129" s="53" t="s">
        <v>1075</v>
      </c>
      <c r="X129" s="53" t="s">
        <v>1076</v>
      </c>
      <c r="Y129" s="53" t="s">
        <v>1077</v>
      </c>
      <c r="Z129" s="62" t="s">
        <v>798</v>
      </c>
      <c r="AA129" s="59" t="s">
        <v>1078</v>
      </c>
      <c r="AB129" s="59"/>
      <c r="AC129" s="59" t="s">
        <v>798</v>
      </c>
    </row>
    <row r="130" spans="1:29" x14ac:dyDescent="0.25">
      <c r="A130" s="21" t="s">
        <v>8</v>
      </c>
      <c r="B130" s="21"/>
      <c r="C130" s="21"/>
      <c r="D130" s="21"/>
      <c r="E130" s="21"/>
      <c r="F130" s="21"/>
      <c r="G130" s="21"/>
      <c r="H130" s="21"/>
      <c r="I130" s="52"/>
      <c r="J130" s="52"/>
      <c r="K130" s="52"/>
      <c r="L130" s="52">
        <v>418220</v>
      </c>
      <c r="M130" s="52">
        <v>401132</v>
      </c>
      <c r="N130" s="52">
        <v>380934</v>
      </c>
      <c r="O130" s="52">
        <v>358447</v>
      </c>
      <c r="P130" s="53" t="s">
        <v>1079</v>
      </c>
      <c r="Q130" s="53" t="s">
        <v>1080</v>
      </c>
      <c r="R130" s="53" t="s">
        <v>1081</v>
      </c>
      <c r="S130" s="53" t="s">
        <v>1082</v>
      </c>
      <c r="T130" s="53" t="s">
        <v>1083</v>
      </c>
      <c r="U130" s="53" t="s">
        <v>1084</v>
      </c>
      <c r="V130" s="53" t="s">
        <v>1085</v>
      </c>
      <c r="W130" s="53" t="s">
        <v>1086</v>
      </c>
      <c r="X130" s="53" t="s">
        <v>1087</v>
      </c>
      <c r="Y130" s="53" t="s">
        <v>1088</v>
      </c>
      <c r="Z130" s="62" t="s">
        <v>1089</v>
      </c>
      <c r="AA130" s="59" t="s">
        <v>1090</v>
      </c>
      <c r="AB130" s="59"/>
      <c r="AC130" s="59" t="s">
        <v>1091</v>
      </c>
    </row>
    <row r="131" spans="1:29" x14ac:dyDescent="0.25">
      <c r="A131" s="41" t="s">
        <v>117</v>
      </c>
      <c r="B131" s="41"/>
      <c r="C131" s="41"/>
      <c r="E131" s="136">
        <v>212997</v>
      </c>
      <c r="F131" s="136">
        <v>206696</v>
      </c>
      <c r="G131" s="136">
        <v>192358</v>
      </c>
      <c r="H131" s="41"/>
      <c r="I131" s="52"/>
      <c r="J131" s="52"/>
      <c r="K131" s="52"/>
      <c r="L131" s="52">
        <v>185404</v>
      </c>
      <c r="M131" s="52">
        <v>176610</v>
      </c>
      <c r="N131" s="52">
        <v>166689</v>
      </c>
      <c r="O131" s="52">
        <v>156101</v>
      </c>
      <c r="P131" s="53" t="s">
        <v>1092</v>
      </c>
      <c r="Q131" s="53" t="s">
        <v>1093</v>
      </c>
      <c r="R131" s="53" t="s">
        <v>1094</v>
      </c>
      <c r="S131" s="53" t="s">
        <v>1095</v>
      </c>
      <c r="T131" s="53" t="s">
        <v>1096</v>
      </c>
      <c r="U131" s="53" t="s">
        <v>1097</v>
      </c>
      <c r="V131" s="53" t="s">
        <v>1098</v>
      </c>
      <c r="W131" s="53" t="s">
        <v>1099</v>
      </c>
      <c r="X131" s="53" t="s">
        <v>1100</v>
      </c>
      <c r="Y131" s="53" t="s">
        <v>1101</v>
      </c>
      <c r="Z131" s="62" t="s">
        <v>798</v>
      </c>
      <c r="AA131" s="59" t="s">
        <v>1102</v>
      </c>
      <c r="AB131" s="59"/>
      <c r="AC131" s="59" t="s">
        <v>798</v>
      </c>
    </row>
    <row r="132" spans="1:29" x14ac:dyDescent="0.25">
      <c r="A132" s="41" t="s">
        <v>118</v>
      </c>
      <c r="B132" s="41"/>
      <c r="C132" s="41"/>
      <c r="E132" s="136">
        <v>256291</v>
      </c>
      <c r="F132" s="136">
        <v>250274</v>
      </c>
      <c r="G132" s="136">
        <v>233323</v>
      </c>
      <c r="H132" s="41"/>
      <c r="I132" s="52"/>
      <c r="J132" s="52"/>
      <c r="K132" s="52"/>
      <c r="L132" s="52">
        <v>232816</v>
      </c>
      <c r="M132" s="52">
        <v>224522</v>
      </c>
      <c r="N132" s="52">
        <v>214245</v>
      </c>
      <c r="O132" s="52">
        <v>202346</v>
      </c>
      <c r="P132" s="53" t="s">
        <v>1103</v>
      </c>
      <c r="Q132" s="53" t="s">
        <v>1104</v>
      </c>
      <c r="R132" s="53" t="s">
        <v>1105</v>
      </c>
      <c r="S132" s="53" t="s">
        <v>1106</v>
      </c>
      <c r="T132" s="53" t="s">
        <v>1107</v>
      </c>
      <c r="U132" s="53" t="s">
        <v>1108</v>
      </c>
      <c r="V132" s="53" t="s">
        <v>1109</v>
      </c>
      <c r="W132" s="53" t="s">
        <v>1110</v>
      </c>
      <c r="X132" s="53" t="s">
        <v>1111</v>
      </c>
      <c r="Y132" s="53" t="s">
        <v>1112</v>
      </c>
      <c r="Z132" s="62" t="s">
        <v>798</v>
      </c>
      <c r="AA132" s="59" t="s">
        <v>1113</v>
      </c>
      <c r="AB132" s="59"/>
      <c r="AC132" s="59" t="s">
        <v>798</v>
      </c>
    </row>
    <row r="133" spans="1:29" x14ac:dyDescent="0.25">
      <c r="A133" s="21" t="s">
        <v>119</v>
      </c>
      <c r="B133" s="21"/>
      <c r="C133" s="21"/>
      <c r="D133" s="21"/>
      <c r="E133" s="21"/>
      <c r="F133" s="21"/>
      <c r="H133" s="21"/>
      <c r="I133" s="52"/>
      <c r="J133" s="52"/>
      <c r="K133" s="52"/>
      <c r="L133" s="52">
        <v>332012</v>
      </c>
      <c r="M133" s="52">
        <v>236938</v>
      </c>
      <c r="N133" s="52">
        <v>303466</v>
      </c>
      <c r="O133" s="52">
        <v>283911</v>
      </c>
      <c r="P133" s="53" t="s">
        <v>1114</v>
      </c>
      <c r="Q133" s="53" t="s">
        <v>1115</v>
      </c>
      <c r="R133" s="53" t="s">
        <v>1116</v>
      </c>
      <c r="S133" s="53" t="s">
        <v>1117</v>
      </c>
      <c r="T133" s="53" t="s">
        <v>1118</v>
      </c>
      <c r="U133" s="53" t="s">
        <v>1119</v>
      </c>
      <c r="V133" s="53" t="s">
        <v>1120</v>
      </c>
      <c r="W133" s="53" t="s">
        <v>1121</v>
      </c>
      <c r="X133" s="53" t="s">
        <v>1122</v>
      </c>
      <c r="Y133" s="53" t="s">
        <v>1123</v>
      </c>
      <c r="Z133" s="62" t="s">
        <v>1124</v>
      </c>
      <c r="AA133" s="59" t="s">
        <v>1125</v>
      </c>
      <c r="AB133" s="59"/>
      <c r="AC133" s="59" t="s">
        <v>1126</v>
      </c>
    </row>
    <row r="134" spans="1:29" x14ac:dyDescent="0.25">
      <c r="A134" s="41" t="s">
        <v>117</v>
      </c>
      <c r="B134" s="41"/>
      <c r="C134" s="41"/>
      <c r="D134" s="41"/>
      <c r="E134" s="136">
        <v>146363</v>
      </c>
      <c r="F134" s="136">
        <v>159449</v>
      </c>
      <c r="G134" s="136">
        <v>157754</v>
      </c>
      <c r="H134" s="41"/>
      <c r="I134" s="52"/>
      <c r="J134" s="52"/>
      <c r="K134" s="52"/>
      <c r="L134" s="52">
        <v>149773</v>
      </c>
      <c r="M134" s="52">
        <v>142235</v>
      </c>
      <c r="N134" s="52">
        <v>134466</v>
      </c>
      <c r="O134" s="52">
        <v>123987</v>
      </c>
      <c r="P134" s="53" t="s">
        <v>1127</v>
      </c>
      <c r="Q134" s="53" t="s">
        <v>1128</v>
      </c>
      <c r="R134" s="53" t="s">
        <v>1129</v>
      </c>
      <c r="S134" s="53" t="s">
        <v>1130</v>
      </c>
      <c r="T134" s="53" t="s">
        <v>1131</v>
      </c>
      <c r="U134" s="53" t="s">
        <v>1132</v>
      </c>
      <c r="V134" s="53" t="s">
        <v>1133</v>
      </c>
      <c r="W134" s="53" t="s">
        <v>1134</v>
      </c>
      <c r="X134" s="53" t="s">
        <v>1135</v>
      </c>
      <c r="Y134" s="53" t="s">
        <v>1136</v>
      </c>
      <c r="Z134" s="62" t="s">
        <v>798</v>
      </c>
      <c r="AA134" s="59" t="s">
        <v>1137</v>
      </c>
      <c r="AB134" s="59"/>
      <c r="AC134" s="59" t="s">
        <v>798</v>
      </c>
    </row>
    <row r="135" spans="1:29" x14ac:dyDescent="0.25">
      <c r="A135" s="41" t="s">
        <v>118</v>
      </c>
      <c r="B135" s="41"/>
      <c r="C135" s="41"/>
      <c r="D135" s="41"/>
      <c r="E135" s="136">
        <v>175413</v>
      </c>
      <c r="F135" s="136">
        <v>191268</v>
      </c>
      <c r="G135" s="136">
        <v>192176</v>
      </c>
      <c r="H135" s="41"/>
      <c r="I135" s="52"/>
      <c r="J135" s="52"/>
      <c r="K135" s="52"/>
      <c r="L135" s="52">
        <v>182239</v>
      </c>
      <c r="M135" s="52">
        <v>94703</v>
      </c>
      <c r="N135" s="52">
        <v>169000</v>
      </c>
      <c r="O135" s="52">
        <v>159924</v>
      </c>
      <c r="P135" s="53" t="s">
        <v>1138</v>
      </c>
      <c r="Q135" s="53" t="s">
        <v>1139</v>
      </c>
      <c r="R135" s="53" t="s">
        <v>1140</v>
      </c>
      <c r="S135" s="53" t="s">
        <v>1141</v>
      </c>
      <c r="T135" s="53" t="s">
        <v>1142</v>
      </c>
      <c r="U135" s="53" t="s">
        <v>1143</v>
      </c>
      <c r="V135" s="53" t="s">
        <v>1144</v>
      </c>
      <c r="W135" s="53" t="s">
        <v>1145</v>
      </c>
      <c r="X135" s="53" t="s">
        <v>1146</v>
      </c>
      <c r="Y135" s="53" t="s">
        <v>1147</v>
      </c>
      <c r="Z135" s="62" t="s">
        <v>798</v>
      </c>
      <c r="AA135" s="59" t="s">
        <v>1148</v>
      </c>
      <c r="AB135" s="59"/>
      <c r="AC135" s="59" t="s">
        <v>798</v>
      </c>
    </row>
    <row r="136" spans="1:29" x14ac:dyDescent="0.25">
      <c r="A136" s="21" t="s">
        <v>9</v>
      </c>
      <c r="B136" s="21"/>
      <c r="C136" s="21"/>
      <c r="D136" s="21"/>
      <c r="E136" s="21"/>
      <c r="F136" s="21"/>
      <c r="G136" s="21"/>
      <c r="H136" s="21"/>
      <c r="I136" s="52"/>
      <c r="J136" s="52"/>
      <c r="K136" s="52"/>
      <c r="L136" s="52">
        <v>204229</v>
      </c>
      <c r="M136" s="52">
        <v>193404</v>
      </c>
      <c r="N136" s="52">
        <v>180852</v>
      </c>
      <c r="O136" s="52">
        <v>170691</v>
      </c>
      <c r="P136" s="53" t="s">
        <v>1149</v>
      </c>
      <c r="Q136" s="53" t="s">
        <v>1150</v>
      </c>
      <c r="R136" s="53" t="s">
        <v>1151</v>
      </c>
      <c r="S136" s="53" t="s">
        <v>1152</v>
      </c>
      <c r="T136" s="53" t="s">
        <v>1153</v>
      </c>
      <c r="U136" s="53" t="s">
        <v>1154</v>
      </c>
      <c r="V136" s="53" t="s">
        <v>1155</v>
      </c>
      <c r="W136" s="53" t="s">
        <v>1156</v>
      </c>
      <c r="X136" s="53" t="s">
        <v>1157</v>
      </c>
      <c r="Y136" s="53" t="s">
        <v>1158</v>
      </c>
      <c r="Z136" s="62" t="s">
        <v>1159</v>
      </c>
      <c r="AA136" s="59" t="s">
        <v>1160</v>
      </c>
      <c r="AB136" s="59"/>
      <c r="AC136" s="59" t="s">
        <v>1161</v>
      </c>
    </row>
    <row r="137" spans="1:29" x14ac:dyDescent="0.25">
      <c r="A137" s="41" t="s">
        <v>117</v>
      </c>
      <c r="B137" s="41"/>
      <c r="C137" s="41"/>
      <c r="D137" s="41"/>
      <c r="E137" s="136">
        <v>86035</v>
      </c>
      <c r="F137" s="136">
        <v>120110</v>
      </c>
      <c r="G137" s="136">
        <v>116068</v>
      </c>
      <c r="H137" s="41"/>
      <c r="I137" s="52"/>
      <c r="J137" s="52"/>
      <c r="K137" s="52"/>
      <c r="L137" s="52">
        <v>39942</v>
      </c>
      <c r="M137" s="52">
        <v>97439</v>
      </c>
      <c r="N137" s="52">
        <v>90708</v>
      </c>
      <c r="O137" s="52">
        <v>85737</v>
      </c>
      <c r="P137" s="53" t="s">
        <v>1162</v>
      </c>
      <c r="Q137" s="53" t="s">
        <v>1163</v>
      </c>
      <c r="R137" s="53" t="s">
        <v>1164</v>
      </c>
      <c r="S137" s="53" t="s">
        <v>1165</v>
      </c>
      <c r="T137" s="53" t="s">
        <v>1166</v>
      </c>
      <c r="U137" s="53" t="s">
        <v>1167</v>
      </c>
      <c r="V137" s="53" t="s">
        <v>1168</v>
      </c>
      <c r="W137" s="53" t="s">
        <v>1169</v>
      </c>
      <c r="X137" s="53" t="s">
        <v>1170</v>
      </c>
      <c r="Y137" s="53" t="s">
        <v>1171</v>
      </c>
      <c r="Z137" s="62" t="s">
        <v>798</v>
      </c>
      <c r="AA137" s="59" t="s">
        <v>1172</v>
      </c>
      <c r="AB137" s="59"/>
      <c r="AC137" s="59" t="s">
        <v>798</v>
      </c>
    </row>
    <row r="138" spans="1:29" x14ac:dyDescent="0.25">
      <c r="A138" s="41" t="s">
        <v>118</v>
      </c>
      <c r="B138" s="41"/>
      <c r="C138" s="41"/>
      <c r="D138" s="41"/>
      <c r="E138" s="136">
        <v>84414</v>
      </c>
      <c r="F138" s="136">
        <v>116914</v>
      </c>
      <c r="G138" s="136">
        <v>111376</v>
      </c>
      <c r="H138" s="41"/>
      <c r="I138" s="52"/>
      <c r="J138" s="52"/>
      <c r="K138" s="52"/>
      <c r="L138" s="52">
        <v>38949</v>
      </c>
      <c r="M138" s="52">
        <v>95965</v>
      </c>
      <c r="N138" s="52">
        <v>90144</v>
      </c>
      <c r="O138" s="52">
        <v>84954</v>
      </c>
      <c r="P138" s="53" t="s">
        <v>1173</v>
      </c>
      <c r="Q138" s="53" t="s">
        <v>1174</v>
      </c>
      <c r="R138" s="53" t="s">
        <v>1175</v>
      </c>
      <c r="S138" s="53" t="s">
        <v>1176</v>
      </c>
      <c r="T138" s="53" t="s">
        <v>1177</v>
      </c>
      <c r="U138" s="53" t="s">
        <v>1178</v>
      </c>
      <c r="V138" s="53" t="s">
        <v>1179</v>
      </c>
      <c r="W138" s="53" t="s">
        <v>1180</v>
      </c>
      <c r="X138" s="53" t="s">
        <v>1181</v>
      </c>
      <c r="Y138" s="53" t="s">
        <v>1182</v>
      </c>
      <c r="Z138" s="62" t="s">
        <v>798</v>
      </c>
      <c r="AA138" s="59" t="s">
        <v>1183</v>
      </c>
      <c r="AB138" s="59"/>
      <c r="AC138" s="59" t="s">
        <v>798</v>
      </c>
    </row>
    <row r="139" spans="1:29" x14ac:dyDescent="0.25">
      <c r="A139" s="21" t="s">
        <v>10</v>
      </c>
      <c r="B139" s="21"/>
      <c r="C139" s="21"/>
      <c r="D139" s="21"/>
      <c r="E139" s="21"/>
      <c r="F139" s="21"/>
      <c r="G139" s="21"/>
      <c r="H139" s="21"/>
      <c r="I139" s="52"/>
      <c r="J139" s="52"/>
      <c r="K139" s="52"/>
      <c r="L139" s="7">
        <v>69536</v>
      </c>
      <c r="M139" s="52">
        <v>65925</v>
      </c>
      <c r="N139" s="52">
        <v>63135</v>
      </c>
      <c r="O139" s="52">
        <v>59210</v>
      </c>
      <c r="P139" s="53" t="s">
        <v>1184</v>
      </c>
      <c r="Q139" s="53" t="s">
        <v>1185</v>
      </c>
      <c r="R139" s="53" t="s">
        <v>1186</v>
      </c>
      <c r="S139" s="53" t="s">
        <v>1187</v>
      </c>
      <c r="T139" s="53" t="s">
        <v>1188</v>
      </c>
      <c r="U139" s="53" t="s">
        <v>1189</v>
      </c>
      <c r="V139" s="53" t="s">
        <v>1190</v>
      </c>
      <c r="W139" s="53" t="s">
        <v>1191</v>
      </c>
      <c r="X139" s="53" t="s">
        <v>1192</v>
      </c>
      <c r="Y139" s="53" t="s">
        <v>1193</v>
      </c>
      <c r="Z139" s="62" t="s">
        <v>1194</v>
      </c>
      <c r="AA139" s="59" t="s">
        <v>1195</v>
      </c>
      <c r="AB139" s="59"/>
      <c r="AC139" s="59" t="s">
        <v>1196</v>
      </c>
    </row>
    <row r="140" spans="1:29" x14ac:dyDescent="0.25">
      <c r="A140" s="41" t="s">
        <v>117</v>
      </c>
      <c r="B140" s="41"/>
      <c r="C140" s="41"/>
      <c r="D140" s="41"/>
      <c r="E140" s="136">
        <v>48628</v>
      </c>
      <c r="F140" s="136">
        <v>49165</v>
      </c>
      <c r="G140" s="136">
        <v>41544</v>
      </c>
      <c r="H140" s="41"/>
      <c r="I140" s="52"/>
      <c r="J140" s="52"/>
      <c r="K140" s="52"/>
      <c r="L140" s="52">
        <v>39644</v>
      </c>
      <c r="M140" s="52">
        <v>37072</v>
      </c>
      <c r="N140" s="52">
        <v>35390</v>
      </c>
      <c r="O140" s="52">
        <v>27992</v>
      </c>
      <c r="P140" s="53" t="s">
        <v>1197</v>
      </c>
      <c r="Q140" s="53" t="s">
        <v>1198</v>
      </c>
      <c r="R140" s="53" t="s">
        <v>1199</v>
      </c>
      <c r="S140" s="53" t="s">
        <v>1200</v>
      </c>
      <c r="T140" s="53" t="s">
        <v>1201</v>
      </c>
      <c r="U140" s="53" t="s">
        <v>1202</v>
      </c>
      <c r="V140" s="53" t="s">
        <v>1203</v>
      </c>
      <c r="W140" s="53" t="s">
        <v>1204</v>
      </c>
      <c r="X140" s="53" t="s">
        <v>1205</v>
      </c>
      <c r="Y140" s="53" t="s">
        <v>1206</v>
      </c>
      <c r="Z140" s="62" t="s">
        <v>798</v>
      </c>
      <c r="AA140" s="59" t="s">
        <v>1207</v>
      </c>
      <c r="AB140" s="59"/>
      <c r="AC140" s="59" t="s">
        <v>798</v>
      </c>
    </row>
    <row r="141" spans="1:29" x14ac:dyDescent="0.25">
      <c r="A141" s="41" t="s">
        <v>118</v>
      </c>
      <c r="B141" s="41"/>
      <c r="C141" s="41"/>
      <c r="D141" s="41"/>
      <c r="E141" s="136">
        <v>52070</v>
      </c>
      <c r="F141" s="136">
        <v>53082</v>
      </c>
      <c r="G141" s="136">
        <v>50443</v>
      </c>
      <c r="H141" s="41"/>
      <c r="I141" s="52"/>
      <c r="J141" s="52"/>
      <c r="K141" s="52"/>
      <c r="L141" s="52">
        <v>46791</v>
      </c>
      <c r="M141" s="52">
        <v>43713</v>
      </c>
      <c r="N141" s="52">
        <v>41405</v>
      </c>
      <c r="O141" s="52">
        <v>31218</v>
      </c>
      <c r="P141" s="53" t="s">
        <v>1208</v>
      </c>
      <c r="Q141" s="53" t="s">
        <v>1209</v>
      </c>
      <c r="R141" s="53" t="s">
        <v>1210</v>
      </c>
      <c r="S141" s="53" t="s">
        <v>1211</v>
      </c>
      <c r="T141" s="53" t="s">
        <v>1212</v>
      </c>
      <c r="U141" s="53" t="s">
        <v>1213</v>
      </c>
      <c r="V141" s="53" t="s">
        <v>1214</v>
      </c>
      <c r="W141" s="53" t="s">
        <v>1215</v>
      </c>
      <c r="X141" s="53" t="s">
        <v>1216</v>
      </c>
      <c r="Y141" s="53" t="s">
        <v>1217</v>
      </c>
      <c r="Z141" s="62" t="s">
        <v>798</v>
      </c>
      <c r="AA141" s="59" t="s">
        <v>1218</v>
      </c>
      <c r="AB141" s="59"/>
      <c r="AC141" s="59" t="s">
        <v>798</v>
      </c>
    </row>
    <row r="142" spans="1:29" x14ac:dyDescent="0.25">
      <c r="A142" s="21" t="s">
        <v>120</v>
      </c>
      <c r="B142" s="21"/>
      <c r="C142" s="21"/>
      <c r="D142" s="21"/>
      <c r="E142" s="21"/>
      <c r="F142" s="21"/>
      <c r="H142" s="21"/>
      <c r="I142" s="52"/>
      <c r="J142" s="52"/>
      <c r="K142" s="52"/>
      <c r="L142" s="52">
        <v>86442</v>
      </c>
      <c r="M142" s="52">
        <v>80785</v>
      </c>
      <c r="N142" s="52">
        <v>76795</v>
      </c>
      <c r="O142" s="52">
        <v>74152</v>
      </c>
      <c r="P142" s="53" t="s">
        <v>1219</v>
      </c>
      <c r="Q142" s="53" t="s">
        <v>1220</v>
      </c>
      <c r="R142" s="53" t="s">
        <v>1221</v>
      </c>
      <c r="S142" s="53" t="s">
        <v>1222</v>
      </c>
      <c r="T142" s="53" t="s">
        <v>1223</v>
      </c>
      <c r="U142" s="53" t="s">
        <v>1224</v>
      </c>
      <c r="V142" s="53" t="s">
        <v>1225</v>
      </c>
      <c r="W142" s="53" t="s">
        <v>1226</v>
      </c>
      <c r="X142" s="53" t="s">
        <v>1227</v>
      </c>
      <c r="Y142" s="53" t="s">
        <v>1228</v>
      </c>
      <c r="Z142" s="62" t="s">
        <v>1229</v>
      </c>
      <c r="AA142" s="59" t="s">
        <v>1230</v>
      </c>
      <c r="AB142" s="59"/>
      <c r="AC142" s="59" t="s">
        <v>1231</v>
      </c>
    </row>
    <row r="143" spans="1:29" x14ac:dyDescent="0.25">
      <c r="A143" s="41" t="s">
        <v>117</v>
      </c>
      <c r="B143" s="41"/>
      <c r="C143" s="41"/>
      <c r="D143" s="41"/>
      <c r="E143" s="136">
        <v>42526</v>
      </c>
      <c r="F143" s="136">
        <v>47935</v>
      </c>
      <c r="G143" s="136">
        <v>42657</v>
      </c>
      <c r="H143" s="41"/>
      <c r="I143" s="52"/>
      <c r="J143" s="52"/>
      <c r="K143" s="52"/>
      <c r="L143" s="52">
        <v>2792</v>
      </c>
      <c r="M143" s="52">
        <v>24007</v>
      </c>
      <c r="N143" s="52">
        <v>2287</v>
      </c>
      <c r="O143" s="52">
        <v>34389</v>
      </c>
      <c r="P143" s="53" t="s">
        <v>1232</v>
      </c>
      <c r="Q143" s="53" t="s">
        <v>1233</v>
      </c>
      <c r="R143" s="53" t="s">
        <v>1234</v>
      </c>
      <c r="S143" s="53" t="s">
        <v>1235</v>
      </c>
      <c r="T143" s="53" t="s">
        <v>1236</v>
      </c>
      <c r="U143" s="53" t="s">
        <v>1237</v>
      </c>
      <c r="V143" s="53" t="s">
        <v>1238</v>
      </c>
      <c r="W143" s="53" t="s">
        <v>1239</v>
      </c>
      <c r="X143" s="53" t="s">
        <v>1240</v>
      </c>
      <c r="Y143" s="53" t="s">
        <v>1241</v>
      </c>
      <c r="Z143" s="62" t="s">
        <v>798</v>
      </c>
      <c r="AA143" s="59" t="s">
        <v>1242</v>
      </c>
      <c r="AB143" s="59"/>
      <c r="AC143" s="59" t="s">
        <v>798</v>
      </c>
    </row>
    <row r="144" spans="1:29" x14ac:dyDescent="0.25">
      <c r="A144" s="41" t="s">
        <v>118</v>
      </c>
      <c r="B144" s="41"/>
      <c r="C144" s="41"/>
      <c r="D144" s="41"/>
      <c r="E144" s="136">
        <v>46517</v>
      </c>
      <c r="F144" s="136">
        <v>53626</v>
      </c>
      <c r="G144" s="136">
        <v>47218</v>
      </c>
      <c r="H144" s="41"/>
      <c r="I144" s="52"/>
      <c r="J144" s="52"/>
      <c r="K144" s="52"/>
      <c r="L144" s="52">
        <v>3719</v>
      </c>
      <c r="M144" s="52">
        <v>3216</v>
      </c>
      <c r="N144" s="52">
        <v>3055</v>
      </c>
      <c r="O144" s="52">
        <v>39763</v>
      </c>
      <c r="P144" s="53" t="s">
        <v>1243</v>
      </c>
      <c r="Q144" s="53" t="s">
        <v>1244</v>
      </c>
      <c r="R144" s="53" t="s">
        <v>1245</v>
      </c>
      <c r="S144" s="53" t="s">
        <v>1246</v>
      </c>
      <c r="T144" s="53" t="s">
        <v>1247</v>
      </c>
      <c r="U144" s="53" t="s">
        <v>1248</v>
      </c>
      <c r="V144" s="53" t="s">
        <v>1249</v>
      </c>
      <c r="W144" s="53" t="s">
        <v>1250</v>
      </c>
      <c r="X144" s="53" t="s">
        <v>1251</v>
      </c>
      <c r="Y144" s="53" t="s">
        <v>1252</v>
      </c>
      <c r="Z144" s="62" t="s">
        <v>798</v>
      </c>
      <c r="AA144" s="59" t="s">
        <v>1253</v>
      </c>
      <c r="AB144" s="59"/>
      <c r="AC144" s="59" t="s">
        <v>798</v>
      </c>
    </row>
    <row r="145" spans="1:87" x14ac:dyDescent="0.25">
      <c r="A145" s="21" t="s">
        <v>121</v>
      </c>
      <c r="B145" s="21"/>
      <c r="C145" s="21"/>
      <c r="D145" s="21"/>
      <c r="E145" s="21"/>
      <c r="F145" s="21"/>
      <c r="G145" s="21"/>
      <c r="H145" s="21"/>
      <c r="I145" s="52"/>
      <c r="J145" s="52"/>
      <c r="K145" s="52"/>
      <c r="L145" s="52">
        <v>6511</v>
      </c>
      <c r="M145" s="52">
        <v>5623</v>
      </c>
      <c r="N145" s="52">
        <v>5342</v>
      </c>
      <c r="O145" s="52">
        <v>5274</v>
      </c>
      <c r="P145" s="53" t="s">
        <v>1254</v>
      </c>
      <c r="Q145" s="53" t="s">
        <v>1255</v>
      </c>
      <c r="R145" s="53" t="s">
        <v>1256</v>
      </c>
      <c r="S145" s="53" t="s">
        <v>1257</v>
      </c>
      <c r="T145" s="53" t="s">
        <v>1258</v>
      </c>
      <c r="U145" s="53" t="s">
        <v>1259</v>
      </c>
      <c r="V145" s="53" t="s">
        <v>1260</v>
      </c>
      <c r="W145" s="53" t="s">
        <v>1261</v>
      </c>
      <c r="X145" s="53" t="s">
        <v>1262</v>
      </c>
      <c r="Y145" s="53" t="s">
        <v>1263</v>
      </c>
      <c r="Z145" s="62" t="s">
        <v>1264</v>
      </c>
      <c r="AA145" s="59" t="s">
        <v>1265</v>
      </c>
      <c r="AB145" s="59"/>
      <c r="AC145" s="59" t="s">
        <v>798</v>
      </c>
    </row>
    <row r="146" spans="1:87" x14ac:dyDescent="0.25">
      <c r="A146" s="41" t="s">
        <v>117</v>
      </c>
      <c r="B146" s="41"/>
      <c r="C146" s="41"/>
      <c r="D146" s="41"/>
      <c r="E146" s="136">
        <v>2219</v>
      </c>
      <c r="F146" s="130">
        <v>2013</v>
      </c>
      <c r="G146" s="130">
        <v>582</v>
      </c>
      <c r="H146" s="41"/>
      <c r="I146" s="52"/>
      <c r="J146" s="52"/>
      <c r="K146" s="52"/>
      <c r="L146" s="52">
        <v>2792</v>
      </c>
      <c r="M146" s="52">
        <v>2407</v>
      </c>
      <c r="N146" s="52">
        <v>2287</v>
      </c>
      <c r="O146" s="52">
        <v>2298</v>
      </c>
      <c r="P146" s="53" t="s">
        <v>1266</v>
      </c>
      <c r="Q146" s="53" t="s">
        <v>1267</v>
      </c>
      <c r="R146" s="53" t="s">
        <v>1268</v>
      </c>
      <c r="S146" s="53" t="s">
        <v>1269</v>
      </c>
      <c r="T146" s="53" t="s">
        <v>1270</v>
      </c>
      <c r="U146" s="53" t="s">
        <v>1271</v>
      </c>
      <c r="V146" s="53" t="s">
        <v>1272</v>
      </c>
      <c r="W146" s="53" t="s">
        <v>1273</v>
      </c>
      <c r="X146" s="53" t="s">
        <v>798</v>
      </c>
      <c r="Y146" s="53" t="s">
        <v>1274</v>
      </c>
      <c r="Z146" s="62" t="s">
        <v>798</v>
      </c>
      <c r="AA146" s="59" t="s">
        <v>1275</v>
      </c>
      <c r="AB146" s="59"/>
      <c r="AC146" s="59" t="s">
        <v>798</v>
      </c>
    </row>
    <row r="147" spans="1:87" x14ac:dyDescent="0.25">
      <c r="A147" s="41" t="s">
        <v>118</v>
      </c>
      <c r="B147" s="41"/>
      <c r="C147" s="41"/>
      <c r="D147" s="41"/>
      <c r="E147" s="136">
        <v>3274</v>
      </c>
      <c r="F147" s="130">
        <v>2505</v>
      </c>
      <c r="G147" s="130">
        <v>745</v>
      </c>
      <c r="H147" s="41"/>
      <c r="I147" s="52"/>
      <c r="J147" s="52"/>
      <c r="K147" s="52"/>
      <c r="L147" s="52">
        <v>3719</v>
      </c>
      <c r="M147" s="52">
        <v>3216</v>
      </c>
      <c r="N147" s="52">
        <v>3055</v>
      </c>
      <c r="O147" s="52">
        <v>2976</v>
      </c>
      <c r="P147" s="53" t="s">
        <v>1276</v>
      </c>
      <c r="Q147" s="53" t="s">
        <v>1277</v>
      </c>
      <c r="R147" s="53" t="s">
        <v>1278</v>
      </c>
      <c r="S147" s="53" t="s">
        <v>1279</v>
      </c>
      <c r="T147" s="53" t="s">
        <v>1280</v>
      </c>
      <c r="U147" s="53" t="s">
        <v>1264</v>
      </c>
      <c r="V147" s="53" t="s">
        <v>1281</v>
      </c>
      <c r="W147" s="53" t="s">
        <v>1282</v>
      </c>
      <c r="X147" s="53" t="s">
        <v>798</v>
      </c>
      <c r="Y147" s="53" t="s">
        <v>1283</v>
      </c>
      <c r="Z147" s="62" t="s">
        <v>798</v>
      </c>
      <c r="AA147" s="59" t="s">
        <v>1284</v>
      </c>
      <c r="AB147" s="59"/>
      <c r="AC147" s="59" t="s">
        <v>798</v>
      </c>
    </row>
    <row r="148" spans="1:87" x14ac:dyDescent="0.25">
      <c r="A148" s="21" t="s">
        <v>11</v>
      </c>
      <c r="B148" s="21"/>
      <c r="C148" s="21"/>
      <c r="D148" s="21"/>
      <c r="F148" s="21"/>
      <c r="G148" s="21"/>
      <c r="H148" s="21"/>
      <c r="I148" s="52"/>
      <c r="J148" s="52"/>
      <c r="K148" s="52"/>
      <c r="L148" s="52">
        <v>334911</v>
      </c>
      <c r="M148" s="52">
        <v>320764</v>
      </c>
      <c r="N148" s="52">
        <v>303155</v>
      </c>
      <c r="O148" s="52">
        <v>291364</v>
      </c>
      <c r="P148" s="53" t="s">
        <v>1285</v>
      </c>
      <c r="Q148" s="53" t="s">
        <v>1286</v>
      </c>
      <c r="R148" s="53" t="s">
        <v>1287</v>
      </c>
      <c r="S148" s="53" t="s">
        <v>1288</v>
      </c>
      <c r="T148" s="53" t="s">
        <v>1289</v>
      </c>
      <c r="U148" s="53" t="s">
        <v>1290</v>
      </c>
      <c r="V148" s="53" t="s">
        <v>1291</v>
      </c>
      <c r="W148" s="53" t="s">
        <v>1292</v>
      </c>
      <c r="X148" s="53" t="s">
        <v>1293</v>
      </c>
      <c r="Y148" s="53" t="s">
        <v>1294</v>
      </c>
      <c r="Z148" s="62" t="s">
        <v>1295</v>
      </c>
      <c r="AA148" s="59" t="s">
        <v>1296</v>
      </c>
      <c r="AB148" s="59"/>
      <c r="AC148" s="59" t="s">
        <v>1297</v>
      </c>
    </row>
    <row r="149" spans="1:87" x14ac:dyDescent="0.25">
      <c r="A149" s="41" t="s">
        <v>117</v>
      </c>
      <c r="B149" s="41"/>
      <c r="C149" s="41"/>
      <c r="D149" s="41"/>
      <c r="E149" s="136">
        <v>196722</v>
      </c>
      <c r="F149" s="136">
        <v>208123</v>
      </c>
      <c r="G149" s="136">
        <v>194275</v>
      </c>
      <c r="H149" s="41"/>
      <c r="I149" s="52"/>
      <c r="J149" s="52"/>
      <c r="K149" s="52"/>
      <c r="L149" s="52">
        <f>L148-L150</f>
        <v>166947</v>
      </c>
      <c r="M149" s="52">
        <v>159978</v>
      </c>
      <c r="N149" s="52">
        <v>150521</v>
      </c>
      <c r="O149" s="52">
        <v>144370</v>
      </c>
      <c r="P149" s="53" t="s">
        <v>1298</v>
      </c>
      <c r="Q149" s="53" t="s">
        <v>1299</v>
      </c>
      <c r="R149" s="53" t="s">
        <v>1300</v>
      </c>
      <c r="S149" s="53" t="s">
        <v>1301</v>
      </c>
      <c r="T149" s="53" t="s">
        <v>1302</v>
      </c>
      <c r="U149" s="53" t="s">
        <v>1303</v>
      </c>
      <c r="V149" s="53" t="s">
        <v>1304</v>
      </c>
      <c r="W149" s="53" t="s">
        <v>1305</v>
      </c>
      <c r="X149" s="53" t="s">
        <v>1306</v>
      </c>
      <c r="Y149" s="53" t="s">
        <v>1307</v>
      </c>
      <c r="Z149" s="62" t="s">
        <v>798</v>
      </c>
      <c r="AA149" s="59" t="s">
        <v>1308</v>
      </c>
      <c r="AB149" s="59"/>
      <c r="AC149" s="59" t="s">
        <v>798</v>
      </c>
    </row>
    <row r="150" spans="1:87" x14ac:dyDescent="0.25">
      <c r="A150" s="41" t="s">
        <v>118</v>
      </c>
      <c r="B150" s="41"/>
      <c r="C150" s="41"/>
      <c r="D150" s="41"/>
      <c r="E150" s="136">
        <v>200245</v>
      </c>
      <c r="F150" s="136">
        <v>212329</v>
      </c>
      <c r="G150" s="136">
        <v>198224</v>
      </c>
      <c r="H150" s="41"/>
      <c r="I150" s="52"/>
      <c r="J150" s="52"/>
      <c r="K150" s="52"/>
      <c r="L150" s="52">
        <v>167964</v>
      </c>
      <c r="M150" s="52">
        <v>160986</v>
      </c>
      <c r="N150" s="52">
        <v>152634</v>
      </c>
      <c r="O150" s="52">
        <v>146994</v>
      </c>
      <c r="P150" s="53" t="s">
        <v>1309</v>
      </c>
      <c r="Q150" s="53" t="s">
        <v>1310</v>
      </c>
      <c r="R150" s="53" t="s">
        <v>1311</v>
      </c>
      <c r="S150" s="53" t="s">
        <v>1312</v>
      </c>
      <c r="T150" s="53" t="s">
        <v>1313</v>
      </c>
      <c r="U150" s="53" t="s">
        <v>1314</v>
      </c>
      <c r="V150" s="53" t="s">
        <v>1315</v>
      </c>
      <c r="W150" s="53" t="s">
        <v>1316</v>
      </c>
      <c r="X150" s="53" t="s">
        <v>1317</v>
      </c>
      <c r="Y150" s="53" t="s">
        <v>1318</v>
      </c>
      <c r="Z150" s="62" t="s">
        <v>798</v>
      </c>
      <c r="AA150" s="59" t="s">
        <v>1319</v>
      </c>
      <c r="AB150" s="59"/>
      <c r="AC150" s="83" t="s">
        <v>798</v>
      </c>
      <c r="AD150" s="65"/>
      <c r="AE150" s="65"/>
      <c r="AF150" s="65"/>
      <c r="AG150" s="65"/>
      <c r="AH150" s="65"/>
    </row>
    <row r="151" spans="1:87" x14ac:dyDescent="0.25">
      <c r="A151" s="21" t="s">
        <v>122</v>
      </c>
      <c r="B151" s="21"/>
      <c r="C151" s="21"/>
      <c r="D151" s="21"/>
      <c r="E151" s="21"/>
      <c r="F151" s="21"/>
      <c r="G151" s="21"/>
      <c r="H151" s="21"/>
      <c r="I151" s="52"/>
      <c r="J151" s="52"/>
      <c r="K151" s="52"/>
      <c r="L151" s="52">
        <v>2138102</v>
      </c>
      <c r="M151" s="52">
        <v>1937623</v>
      </c>
      <c r="N151" s="52">
        <v>1926242</v>
      </c>
      <c r="O151" s="52">
        <v>1823037</v>
      </c>
      <c r="P151" s="53" t="s">
        <v>1320</v>
      </c>
      <c r="Q151" s="53" t="s">
        <v>1321</v>
      </c>
      <c r="R151" s="53" t="s">
        <v>1322</v>
      </c>
      <c r="S151" s="53" t="s">
        <v>1323</v>
      </c>
      <c r="T151" s="53" t="s">
        <v>1324</v>
      </c>
      <c r="U151" s="53" t="s">
        <v>1325</v>
      </c>
      <c r="V151" s="53" t="s">
        <v>1326</v>
      </c>
      <c r="W151" s="53" t="s">
        <v>1327</v>
      </c>
      <c r="X151" s="53" t="s">
        <v>1328</v>
      </c>
      <c r="Y151" s="53" t="s">
        <v>1329</v>
      </c>
      <c r="Z151" s="62" t="s">
        <v>1330</v>
      </c>
      <c r="AA151" s="53" t="s">
        <v>1331</v>
      </c>
      <c r="AB151" s="53"/>
      <c r="AC151" s="86" t="s">
        <v>1332</v>
      </c>
      <c r="AD151" s="87">
        <v>557084</v>
      </c>
      <c r="AE151" s="87">
        <v>494581</v>
      </c>
      <c r="AF151" s="87">
        <v>430636</v>
      </c>
      <c r="AG151" s="87">
        <v>395334</v>
      </c>
      <c r="AH151" s="87">
        <v>377372</v>
      </c>
    </row>
    <row r="152" spans="1:87" x14ac:dyDescent="0.25">
      <c r="A152" s="41" t="s">
        <v>117</v>
      </c>
      <c r="B152" s="41"/>
      <c r="C152" s="41"/>
      <c r="D152" s="41"/>
      <c r="E152" s="136">
        <v>1128626</v>
      </c>
      <c r="F152" s="136">
        <v>1178379</v>
      </c>
      <c r="G152" s="136">
        <v>1098866</v>
      </c>
      <c r="H152" s="41"/>
      <c r="I152" s="52"/>
      <c r="J152" s="52"/>
      <c r="K152" s="52"/>
      <c r="L152" s="52">
        <v>978759</v>
      </c>
      <c r="M152" s="52">
        <v>918425</v>
      </c>
      <c r="N152" s="52">
        <v>869409</v>
      </c>
      <c r="O152" s="52">
        <v>817364</v>
      </c>
      <c r="P152" s="53" t="s">
        <v>1333</v>
      </c>
      <c r="Q152" s="53" t="s">
        <v>1334</v>
      </c>
      <c r="R152" s="53" t="s">
        <v>1335</v>
      </c>
      <c r="S152" s="53" t="s">
        <v>1336</v>
      </c>
      <c r="T152" s="53" t="s">
        <v>1337</v>
      </c>
      <c r="U152" s="53" t="s">
        <v>1338</v>
      </c>
      <c r="V152" s="53" t="s">
        <v>1339</v>
      </c>
      <c r="W152" s="53" t="s">
        <v>1340</v>
      </c>
      <c r="X152" s="53" t="s">
        <v>1341</v>
      </c>
      <c r="Y152" s="53" t="s">
        <v>1342</v>
      </c>
      <c r="Z152" s="62" t="s">
        <v>798</v>
      </c>
      <c r="AA152" s="53" t="s">
        <v>1343</v>
      </c>
      <c r="AB152" s="15"/>
      <c r="AC152" s="85"/>
      <c r="AD152" s="85">
        <v>213363.17199999999</v>
      </c>
      <c r="AE152" s="85">
        <v>185962.45600000001</v>
      </c>
      <c r="AF152" s="85">
        <v>159335.32</v>
      </c>
      <c r="AG152" s="85">
        <v>145878.24599999998</v>
      </c>
      <c r="AH152" s="85">
        <v>139627.64000000001</v>
      </c>
    </row>
    <row r="153" spans="1:87" x14ac:dyDescent="0.25">
      <c r="A153" s="41" t="s">
        <v>118</v>
      </c>
      <c r="B153" s="41"/>
      <c r="C153" s="41"/>
      <c r="D153" s="41"/>
      <c r="E153" s="136">
        <v>1303314</v>
      </c>
      <c r="F153" s="136">
        <v>1360123</v>
      </c>
      <c r="G153" s="136">
        <v>1259505</v>
      </c>
      <c r="H153" s="41"/>
      <c r="I153" s="52"/>
      <c r="J153" s="52"/>
      <c r="K153" s="52"/>
      <c r="L153" s="52">
        <v>1159343</v>
      </c>
      <c r="M153" s="52">
        <v>1019388</v>
      </c>
      <c r="N153" s="52">
        <v>119343</v>
      </c>
      <c r="O153" s="52">
        <v>1005673</v>
      </c>
      <c r="P153" s="53" t="s">
        <v>1344</v>
      </c>
      <c r="Q153" s="53" t="s">
        <v>1345</v>
      </c>
      <c r="R153" s="53" t="s">
        <v>1346</v>
      </c>
      <c r="S153" s="53" t="s">
        <v>1347</v>
      </c>
      <c r="T153" s="53" t="s">
        <v>1348</v>
      </c>
      <c r="U153" s="53" t="s">
        <v>1349</v>
      </c>
      <c r="V153" s="53" t="s">
        <v>1350</v>
      </c>
      <c r="W153" s="53" t="s">
        <v>1351</v>
      </c>
      <c r="X153" s="53" t="s">
        <v>1352</v>
      </c>
      <c r="Y153" s="53" t="s">
        <v>1353</v>
      </c>
      <c r="Z153" s="62" t="s">
        <v>798</v>
      </c>
      <c r="AA153" s="53" t="s">
        <v>1354</v>
      </c>
      <c r="AB153" s="15"/>
      <c r="AC153" s="15"/>
    </row>
    <row r="154" spans="1:87" s="16" customFormat="1" x14ac:dyDescent="0.25"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</row>
    <row r="155" spans="1:87" s="16" customFormat="1" x14ac:dyDescent="0.25">
      <c r="A155" s="16" t="s">
        <v>266</v>
      </c>
      <c r="L155" s="16">
        <v>159401</v>
      </c>
      <c r="Q155" s="79"/>
      <c r="R155" s="79"/>
      <c r="S155" s="79"/>
      <c r="T155" s="79"/>
      <c r="U155" s="79"/>
      <c r="V155" s="79"/>
      <c r="W155" s="79"/>
      <c r="X155" s="85">
        <v>245000</v>
      </c>
      <c r="Y155" s="85">
        <v>218112</v>
      </c>
      <c r="Z155" s="85">
        <v>188109</v>
      </c>
      <c r="AA155" s="85">
        <v>168898</v>
      </c>
      <c r="AB155" s="85">
        <v>151554</v>
      </c>
      <c r="AC155" s="85">
        <v>139777</v>
      </c>
      <c r="AD155" s="85">
        <v>120912</v>
      </c>
      <c r="AE155" s="85">
        <v>102781</v>
      </c>
      <c r="AF155" s="85">
        <v>98737</v>
      </c>
      <c r="AG155" s="85">
        <v>84220</v>
      </c>
      <c r="AH155" s="85">
        <v>76501</v>
      </c>
      <c r="AI155" s="79"/>
      <c r="AJ155" s="79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</row>
    <row r="156" spans="1:87" s="16" customFormat="1" x14ac:dyDescent="0.25">
      <c r="A156" s="29" t="s">
        <v>267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91"/>
      <c r="R156" s="91"/>
      <c r="S156" s="79"/>
      <c r="T156" s="79"/>
      <c r="U156" s="79"/>
      <c r="V156" s="79"/>
      <c r="W156" s="79"/>
      <c r="X156" s="85">
        <v>84280</v>
      </c>
      <c r="Y156" s="85">
        <v>73721.856</v>
      </c>
      <c r="Z156" s="85">
        <v>62452.188000000002</v>
      </c>
      <c r="AA156" s="85">
        <v>55060.748</v>
      </c>
      <c r="AB156" s="85">
        <v>50922.144</v>
      </c>
      <c r="AC156" s="85">
        <v>45427.525000000001</v>
      </c>
      <c r="AD156" s="85">
        <v>39417.311999999998</v>
      </c>
      <c r="AE156" s="85">
        <v>34020.510999999999</v>
      </c>
      <c r="AF156" s="85">
        <v>30509.733</v>
      </c>
      <c r="AG156" s="85">
        <v>28213.7</v>
      </c>
      <c r="AH156" s="85">
        <v>25168.829000000002</v>
      </c>
      <c r="AI156" s="79"/>
      <c r="AJ156" s="79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</row>
    <row r="157" spans="1:87" s="16" customFormat="1" x14ac:dyDescent="0.25">
      <c r="X157" s="87"/>
      <c r="Y157" s="87"/>
      <c r="Z157" s="88"/>
      <c r="AA157" s="88"/>
      <c r="AB157" s="88"/>
      <c r="AC157" s="88"/>
      <c r="AD157" s="88"/>
      <c r="AE157" s="88"/>
      <c r="AF157" s="88"/>
      <c r="AG157" s="88"/>
      <c r="AH157" s="88"/>
      <c r="AI157" s="79"/>
      <c r="AJ157" s="79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</row>
    <row r="158" spans="1:87" s="16" customFormat="1" ht="15" customHeight="1" x14ac:dyDescent="0.25">
      <c r="A158" s="16" t="s">
        <v>268</v>
      </c>
      <c r="M158" s="52">
        <v>74306</v>
      </c>
      <c r="N158" s="52">
        <v>65860</v>
      </c>
      <c r="O158" s="52">
        <v>58933</v>
      </c>
      <c r="P158" s="52">
        <v>50913</v>
      </c>
      <c r="Q158" s="52">
        <v>38214</v>
      </c>
      <c r="R158" s="52">
        <v>31078</v>
      </c>
      <c r="X158" s="85">
        <v>19402</v>
      </c>
      <c r="Y158" s="85">
        <v>18682</v>
      </c>
      <c r="Z158" s="85">
        <v>13847</v>
      </c>
      <c r="AA158" s="85">
        <v>13679</v>
      </c>
      <c r="AB158" s="85">
        <v>9595</v>
      </c>
      <c r="AC158" s="85">
        <v>8249</v>
      </c>
      <c r="AD158" s="85"/>
      <c r="AE158" s="85">
        <v>7507</v>
      </c>
      <c r="AF158" s="85">
        <v>6273</v>
      </c>
      <c r="AG158" s="85">
        <v>4780</v>
      </c>
      <c r="AH158" s="85">
        <v>4792</v>
      </c>
      <c r="AI158" s="79"/>
      <c r="AJ158" s="79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</row>
    <row r="159" spans="1:87" s="16" customFormat="1" x14ac:dyDescent="0.25">
      <c r="A159" s="29" t="s">
        <v>267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52">
        <v>16510</v>
      </c>
      <c r="O159" s="52"/>
      <c r="P159" s="52"/>
      <c r="Q159" s="52"/>
      <c r="R159" s="52"/>
      <c r="X159" s="85">
        <v>4093.8219999999997</v>
      </c>
      <c r="Y159" s="85">
        <v>3829.81</v>
      </c>
      <c r="Z159" s="85">
        <v>2755.5530000000003</v>
      </c>
      <c r="AA159" s="85">
        <v>2640.047</v>
      </c>
      <c r="AB159" s="85">
        <v>1602.365</v>
      </c>
      <c r="AC159" s="85">
        <v>1220.8519999999999</v>
      </c>
      <c r="AD159" s="85"/>
      <c r="AE159" s="85">
        <v>1126.05</v>
      </c>
      <c r="AF159" s="85">
        <v>859.40100000000007</v>
      </c>
      <c r="AG159" s="85">
        <v>650.08000000000004</v>
      </c>
      <c r="AH159" s="85">
        <v>627.75200000000007</v>
      </c>
      <c r="AI159" s="79"/>
      <c r="AJ159" s="79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</row>
    <row r="160" spans="1:87" s="16" customFormat="1" x14ac:dyDescent="0.25">
      <c r="X160" s="87"/>
      <c r="Y160" s="87"/>
      <c r="Z160" s="88"/>
      <c r="AA160" s="88"/>
      <c r="AB160" s="88"/>
      <c r="AC160" s="88"/>
      <c r="AD160" s="88"/>
      <c r="AE160" s="88"/>
      <c r="AF160" s="88"/>
      <c r="AG160" s="88"/>
      <c r="AH160" s="88"/>
      <c r="AI160" s="79"/>
      <c r="AJ160" s="79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</row>
    <row r="161" spans="1:87" s="16" customFormat="1" ht="15" customHeight="1" x14ac:dyDescent="0.25">
      <c r="A161" s="16" t="s">
        <v>269</v>
      </c>
      <c r="Q161" s="63">
        <v>61</v>
      </c>
      <c r="R161" s="63"/>
      <c r="S161" s="63"/>
      <c r="T161" s="63"/>
      <c r="U161" s="64">
        <v>55.63</v>
      </c>
      <c r="V161" s="64">
        <v>55.93</v>
      </c>
      <c r="W161" s="64">
        <v>59.24</v>
      </c>
      <c r="X161" s="89">
        <v>64</v>
      </c>
      <c r="Y161" s="84">
        <v>65</v>
      </c>
      <c r="Z161" s="84">
        <v>73.900000000000006</v>
      </c>
      <c r="AA161" s="84">
        <v>75</v>
      </c>
      <c r="AB161" s="84">
        <v>73.2</v>
      </c>
      <c r="AC161" s="84">
        <v>68.2</v>
      </c>
      <c r="AD161" s="84">
        <v>65</v>
      </c>
      <c r="AE161" s="84">
        <v>62.7</v>
      </c>
      <c r="AF161" s="84">
        <v>55.3</v>
      </c>
      <c r="AG161" s="84">
        <v>52.1</v>
      </c>
      <c r="AH161" s="84">
        <v>50.6</v>
      </c>
      <c r="AI161" s="79"/>
      <c r="AJ161" s="79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</row>
    <row r="162" spans="1:87" s="16" customFormat="1" ht="1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79"/>
      <c r="AJ162" s="79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</row>
    <row r="163" spans="1:87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S163" s="15"/>
      <c r="T163" s="1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</row>
    <row r="164" spans="1:87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S164" s="15"/>
      <c r="T164" s="15"/>
    </row>
    <row r="165" spans="1:87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S165" s="15"/>
      <c r="T165" s="15"/>
    </row>
    <row r="166" spans="1:87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S166" s="15"/>
      <c r="T166" s="15"/>
    </row>
    <row r="167" spans="1:87" x14ac:dyDescent="0.25">
      <c r="S167" s="15"/>
      <c r="T167" s="15"/>
    </row>
    <row r="168" spans="1:87" x14ac:dyDescent="0.25">
      <c r="S168" s="15"/>
      <c r="T168" s="15"/>
    </row>
    <row r="169" spans="1:87" x14ac:dyDescent="0.25">
      <c r="S169" s="15"/>
      <c r="T169" s="15"/>
    </row>
    <row r="170" spans="1:87" x14ac:dyDescent="0.25">
      <c r="S170" s="15"/>
      <c r="T170" s="15"/>
    </row>
    <row r="171" spans="1:87" x14ac:dyDescent="0.25">
      <c r="S171" s="15"/>
      <c r="T171" s="15"/>
    </row>
    <row r="172" spans="1:87" x14ac:dyDescent="0.25">
      <c r="S172" s="15"/>
      <c r="T172" s="15"/>
    </row>
    <row r="173" spans="1:87" x14ac:dyDescent="0.25">
      <c r="S173" s="15"/>
      <c r="T173" s="15"/>
    </row>
    <row r="174" spans="1:87" x14ac:dyDescent="0.25">
      <c r="S174" s="15"/>
      <c r="T174" s="15"/>
    </row>
    <row r="175" spans="1:87" x14ac:dyDescent="0.25">
      <c r="S175" s="15"/>
      <c r="T175" s="15"/>
    </row>
    <row r="176" spans="1:87" x14ac:dyDescent="0.25">
      <c r="S176" s="15"/>
      <c r="T176" s="15"/>
    </row>
    <row r="177" spans="19:20" x14ac:dyDescent="0.25">
      <c r="S177" s="15"/>
      <c r="T177" s="15"/>
    </row>
    <row r="178" spans="19:20" x14ac:dyDescent="0.25">
      <c r="S178" s="15"/>
      <c r="T178" s="15"/>
    </row>
    <row r="179" spans="19:20" x14ac:dyDescent="0.25">
      <c r="S179" s="15"/>
      <c r="T179" s="15"/>
    </row>
    <row r="180" spans="19:20" x14ac:dyDescent="0.25">
      <c r="S180" s="15"/>
      <c r="T180" s="15"/>
    </row>
    <row r="181" spans="19:20" x14ac:dyDescent="0.25">
      <c r="S181" s="15"/>
      <c r="T181" s="15"/>
    </row>
    <row r="182" spans="19:20" x14ac:dyDescent="0.25">
      <c r="S182" s="15"/>
      <c r="T182" s="15"/>
    </row>
    <row r="183" spans="19:20" x14ac:dyDescent="0.25">
      <c r="S183" s="15"/>
      <c r="T183" s="15"/>
    </row>
    <row r="184" spans="19:20" x14ac:dyDescent="0.25">
      <c r="S184" s="15"/>
      <c r="T184" s="15"/>
    </row>
    <row r="185" spans="19:20" x14ac:dyDescent="0.25">
      <c r="S185" s="15"/>
      <c r="T185" s="15"/>
    </row>
    <row r="186" spans="19:20" x14ac:dyDescent="0.25">
      <c r="S186" s="15"/>
      <c r="T186" s="15"/>
    </row>
    <row r="187" spans="19:20" x14ac:dyDescent="0.25">
      <c r="S187" s="15"/>
      <c r="T187" s="15"/>
    </row>
    <row r="188" spans="19:20" x14ac:dyDescent="0.25">
      <c r="S188" s="15"/>
      <c r="T188" s="15"/>
    </row>
    <row r="189" spans="19:20" x14ac:dyDescent="0.25">
      <c r="S189" s="15"/>
      <c r="T189" s="15"/>
    </row>
    <row r="190" spans="19:20" x14ac:dyDescent="0.25">
      <c r="S190" s="15"/>
      <c r="T190" s="15"/>
    </row>
    <row r="191" spans="19:20" x14ac:dyDescent="0.25">
      <c r="S191" s="15"/>
      <c r="T191" s="15"/>
    </row>
    <row r="192" spans="19:20" x14ac:dyDescent="0.25">
      <c r="S192" s="15"/>
      <c r="T192" s="15"/>
    </row>
    <row r="193" spans="19:20" x14ac:dyDescent="0.25">
      <c r="S193" s="15"/>
      <c r="T193" s="15"/>
    </row>
    <row r="194" spans="19:20" x14ac:dyDescent="0.25">
      <c r="S194" s="15"/>
      <c r="T194" s="15"/>
    </row>
    <row r="195" spans="19:20" x14ac:dyDescent="0.25">
      <c r="S195" s="15"/>
      <c r="T195" s="15"/>
    </row>
    <row r="196" spans="19:20" x14ac:dyDescent="0.25">
      <c r="S196" s="15"/>
      <c r="T196" s="15"/>
    </row>
    <row r="197" spans="19:20" x14ac:dyDescent="0.25">
      <c r="S197" s="15"/>
      <c r="T197" s="15"/>
    </row>
    <row r="198" spans="19:20" x14ac:dyDescent="0.25">
      <c r="S198" s="15"/>
      <c r="T198" s="15"/>
    </row>
    <row r="199" spans="19:20" x14ac:dyDescent="0.25">
      <c r="S199" s="15"/>
      <c r="T199" s="15"/>
    </row>
    <row r="200" spans="19:20" x14ac:dyDescent="0.25">
      <c r="S200" s="15"/>
      <c r="T200" s="15"/>
    </row>
    <row r="201" spans="19:20" x14ac:dyDescent="0.25">
      <c r="S201" s="15"/>
      <c r="T201" s="15"/>
    </row>
    <row r="202" spans="19:20" x14ac:dyDescent="0.25">
      <c r="S202" s="15"/>
      <c r="T202" s="15"/>
    </row>
    <row r="203" spans="19:20" x14ac:dyDescent="0.25">
      <c r="S203" s="15"/>
      <c r="T203" s="15"/>
    </row>
    <row r="204" spans="19:20" x14ac:dyDescent="0.25">
      <c r="S204" s="15"/>
      <c r="T204" s="15"/>
    </row>
    <row r="205" spans="19:20" x14ac:dyDescent="0.25">
      <c r="S205" s="15"/>
      <c r="T205" s="15"/>
    </row>
    <row r="206" spans="19:20" x14ac:dyDescent="0.25">
      <c r="S206" s="15"/>
      <c r="T206" s="15"/>
    </row>
    <row r="207" spans="19:20" x14ac:dyDescent="0.25">
      <c r="S207" s="15"/>
      <c r="T207" s="15"/>
    </row>
    <row r="208" spans="19:20" x14ac:dyDescent="0.25">
      <c r="S208" s="15"/>
      <c r="T208" s="15"/>
    </row>
    <row r="209" spans="19:20" x14ac:dyDescent="0.25">
      <c r="S209" s="15"/>
      <c r="T209" s="15"/>
    </row>
    <row r="210" spans="19:20" x14ac:dyDescent="0.25">
      <c r="S210" s="15"/>
      <c r="T210" s="15"/>
    </row>
    <row r="211" spans="19:20" x14ac:dyDescent="0.25">
      <c r="S211" s="15"/>
      <c r="T211" s="15"/>
    </row>
    <row r="212" spans="19:20" x14ac:dyDescent="0.25">
      <c r="S212" s="15"/>
      <c r="T212" s="15"/>
    </row>
    <row r="213" spans="19:20" x14ac:dyDescent="0.25">
      <c r="S213" s="15"/>
      <c r="T213" s="15"/>
    </row>
    <row r="214" spans="19:20" x14ac:dyDescent="0.25">
      <c r="S214" s="15"/>
      <c r="T214" s="15"/>
    </row>
    <row r="215" spans="19:20" x14ac:dyDescent="0.25">
      <c r="S215" s="15"/>
      <c r="T215" s="15"/>
    </row>
    <row r="216" spans="19:20" x14ac:dyDescent="0.25">
      <c r="S216" s="15"/>
      <c r="T216" s="15"/>
    </row>
    <row r="217" spans="19:20" x14ac:dyDescent="0.25">
      <c r="S217" s="15"/>
      <c r="T217" s="15"/>
    </row>
    <row r="218" spans="19:20" x14ac:dyDescent="0.25">
      <c r="S218" s="15"/>
      <c r="T218" s="15"/>
    </row>
    <row r="219" spans="19:20" x14ac:dyDescent="0.25">
      <c r="S219" s="15"/>
      <c r="T219" s="15"/>
    </row>
    <row r="220" spans="19:20" x14ac:dyDescent="0.25">
      <c r="S220" s="15"/>
      <c r="T220" s="15"/>
    </row>
    <row r="221" spans="19:20" x14ac:dyDescent="0.25">
      <c r="S221" s="15"/>
      <c r="T221" s="15"/>
    </row>
    <row r="222" spans="19:20" x14ac:dyDescent="0.25">
      <c r="S222" s="15"/>
      <c r="T222" s="15"/>
    </row>
    <row r="223" spans="19:20" x14ac:dyDescent="0.25">
      <c r="S223" s="15"/>
      <c r="T223" s="15"/>
    </row>
    <row r="224" spans="19:20" x14ac:dyDescent="0.25">
      <c r="S224" s="15"/>
      <c r="T224" s="15"/>
    </row>
    <row r="225" spans="19:20" x14ac:dyDescent="0.25">
      <c r="S225" s="15"/>
      <c r="T225" s="15"/>
    </row>
    <row r="226" spans="19:20" x14ac:dyDescent="0.25">
      <c r="S226" s="15"/>
      <c r="T226" s="15"/>
    </row>
    <row r="227" spans="19:20" x14ac:dyDescent="0.25">
      <c r="S227" s="15"/>
      <c r="T227" s="15"/>
    </row>
    <row r="228" spans="19:20" x14ac:dyDescent="0.25">
      <c r="S228" s="15"/>
      <c r="T228" s="15"/>
    </row>
    <row r="229" spans="19:20" x14ac:dyDescent="0.25">
      <c r="S229" s="15"/>
      <c r="T229" s="15"/>
    </row>
    <row r="230" spans="19:20" x14ac:dyDescent="0.25">
      <c r="S230" s="15"/>
      <c r="T230" s="15"/>
    </row>
    <row r="231" spans="19:20" x14ac:dyDescent="0.25">
      <c r="S231" s="15"/>
      <c r="T231" s="15"/>
    </row>
    <row r="232" spans="19:20" x14ac:dyDescent="0.25">
      <c r="S232" s="15"/>
      <c r="T232" s="15"/>
    </row>
    <row r="233" spans="19:20" x14ac:dyDescent="0.25">
      <c r="S233" s="15"/>
      <c r="T233" s="15"/>
    </row>
    <row r="234" spans="19:20" x14ac:dyDescent="0.25">
      <c r="S234" s="15"/>
      <c r="T234" s="15"/>
    </row>
    <row r="235" spans="19:20" x14ac:dyDescent="0.25">
      <c r="S235" s="15"/>
      <c r="T235" s="15"/>
    </row>
    <row r="236" spans="19:20" x14ac:dyDescent="0.25">
      <c r="S236" s="15"/>
      <c r="T236" s="15"/>
    </row>
    <row r="237" spans="19:20" x14ac:dyDescent="0.25">
      <c r="S237" s="15"/>
      <c r="T237" s="15"/>
    </row>
    <row r="238" spans="19:20" x14ac:dyDescent="0.25">
      <c r="S238" s="15"/>
      <c r="T238" s="15"/>
    </row>
    <row r="239" spans="19:20" x14ac:dyDescent="0.25">
      <c r="S239" s="15"/>
      <c r="T239" s="15"/>
    </row>
    <row r="240" spans="19:20" x14ac:dyDescent="0.25">
      <c r="S240" s="15"/>
      <c r="T240" s="15"/>
    </row>
    <row r="241" spans="19:20" x14ac:dyDescent="0.25">
      <c r="S241" s="15"/>
      <c r="T241" s="15"/>
    </row>
    <row r="242" spans="19:20" x14ac:dyDescent="0.25">
      <c r="S242" s="15"/>
      <c r="T242" s="15"/>
    </row>
    <row r="243" spans="19:20" x14ac:dyDescent="0.25">
      <c r="S243" s="15"/>
      <c r="T243" s="15"/>
    </row>
    <row r="244" spans="19:20" x14ac:dyDescent="0.25">
      <c r="S244" s="15"/>
      <c r="T244" s="15"/>
    </row>
    <row r="245" spans="19:20" x14ac:dyDescent="0.25">
      <c r="S245" s="15"/>
      <c r="T245" s="15"/>
    </row>
    <row r="246" spans="19:20" x14ac:dyDescent="0.25">
      <c r="S246" s="15"/>
      <c r="T246" s="15"/>
    </row>
    <row r="247" spans="19:20" x14ac:dyDescent="0.25">
      <c r="S247" s="15"/>
      <c r="T247" s="15"/>
    </row>
    <row r="248" spans="19:20" x14ac:dyDescent="0.25">
      <c r="S248" s="15"/>
      <c r="T248" s="15"/>
    </row>
    <row r="249" spans="19:20" x14ac:dyDescent="0.25">
      <c r="S249" s="15"/>
      <c r="T249" s="15"/>
    </row>
    <row r="250" spans="19:20" x14ac:dyDescent="0.25">
      <c r="S250" s="15"/>
      <c r="T250" s="15"/>
    </row>
    <row r="251" spans="19:20" x14ac:dyDescent="0.25">
      <c r="S251" s="15"/>
      <c r="T251" s="15"/>
    </row>
    <row r="252" spans="19:20" x14ac:dyDescent="0.25">
      <c r="S252" s="15"/>
      <c r="T252" s="15"/>
    </row>
    <row r="253" spans="19:20" x14ac:dyDescent="0.25">
      <c r="S253" s="15"/>
      <c r="T253" s="15"/>
    </row>
    <row r="254" spans="19:20" x14ac:dyDescent="0.25">
      <c r="S254" s="15"/>
      <c r="T254" s="15"/>
    </row>
    <row r="255" spans="19:20" x14ac:dyDescent="0.25">
      <c r="S255" s="15"/>
      <c r="T255" s="15"/>
    </row>
    <row r="256" spans="19:20" x14ac:dyDescent="0.25">
      <c r="S256" s="15"/>
      <c r="T256" s="15"/>
    </row>
    <row r="257" spans="19:20" x14ac:dyDescent="0.25">
      <c r="S257" s="15"/>
      <c r="T257" s="15"/>
    </row>
    <row r="258" spans="19:20" x14ac:dyDescent="0.25">
      <c r="S258" s="15"/>
      <c r="T258" s="15"/>
    </row>
    <row r="259" spans="19:20" x14ac:dyDescent="0.25">
      <c r="S259" s="15"/>
      <c r="T259" s="15"/>
    </row>
    <row r="260" spans="19:20" x14ac:dyDescent="0.25">
      <c r="S260" s="15"/>
      <c r="T260" s="15"/>
    </row>
    <row r="261" spans="19:20" x14ac:dyDescent="0.25">
      <c r="S261" s="15"/>
      <c r="T261" s="15"/>
    </row>
    <row r="262" spans="19:20" x14ac:dyDescent="0.25">
      <c r="S262" s="15"/>
      <c r="T262" s="15"/>
    </row>
    <row r="263" spans="19:20" x14ac:dyDescent="0.25">
      <c r="S263" s="15"/>
      <c r="T263" s="15"/>
    </row>
    <row r="264" spans="19:20" x14ac:dyDescent="0.25">
      <c r="S264" s="15"/>
      <c r="T264" s="15"/>
    </row>
    <row r="265" spans="19:20" x14ac:dyDescent="0.25">
      <c r="S265" s="15"/>
      <c r="T265" s="15"/>
    </row>
    <row r="266" spans="19:20" x14ac:dyDescent="0.25">
      <c r="S266" s="15"/>
      <c r="T266" s="15"/>
    </row>
    <row r="267" spans="19:20" x14ac:dyDescent="0.25">
      <c r="S267" s="15"/>
      <c r="T267" s="15"/>
    </row>
    <row r="268" spans="19:20" x14ac:dyDescent="0.25">
      <c r="S268" s="15"/>
      <c r="T268" s="15"/>
    </row>
    <row r="269" spans="19:20" x14ac:dyDescent="0.25">
      <c r="S269" s="15"/>
      <c r="T269" s="15"/>
    </row>
    <row r="270" spans="19:20" x14ac:dyDescent="0.25">
      <c r="S270" s="15"/>
      <c r="T270" s="15"/>
    </row>
    <row r="271" spans="19:20" x14ac:dyDescent="0.25">
      <c r="S271" s="15"/>
      <c r="T271" s="15"/>
    </row>
    <row r="272" spans="19:20" x14ac:dyDescent="0.25">
      <c r="S272" s="15"/>
      <c r="T272" s="15"/>
    </row>
    <row r="273" spans="19:20" x14ac:dyDescent="0.25">
      <c r="S273" s="15"/>
      <c r="T273" s="15"/>
    </row>
    <row r="274" spans="19:20" x14ac:dyDescent="0.25">
      <c r="S274" s="15"/>
      <c r="T274" s="15"/>
    </row>
    <row r="275" spans="19:20" x14ac:dyDescent="0.25">
      <c r="S275" s="15"/>
      <c r="T275" s="15"/>
    </row>
    <row r="276" spans="19:20" x14ac:dyDescent="0.25">
      <c r="S276" s="15"/>
      <c r="T276" s="15"/>
    </row>
    <row r="277" spans="19:20" x14ac:dyDescent="0.25">
      <c r="S277" s="15"/>
      <c r="T277" s="15"/>
    </row>
    <row r="278" spans="19:20" x14ac:dyDescent="0.25">
      <c r="S278" s="15"/>
      <c r="T278" s="15"/>
    </row>
    <row r="279" spans="19:20" x14ac:dyDescent="0.25">
      <c r="S279" s="15"/>
      <c r="T279" s="15"/>
    </row>
    <row r="280" spans="19:20" x14ac:dyDescent="0.25">
      <c r="S280" s="15"/>
      <c r="T280" s="15"/>
    </row>
    <row r="281" spans="19:20" x14ac:dyDescent="0.25">
      <c r="S281" s="15"/>
      <c r="T281" s="15"/>
    </row>
    <row r="282" spans="19:20" x14ac:dyDescent="0.25">
      <c r="S282" s="15"/>
      <c r="T282" s="15"/>
    </row>
    <row r="283" spans="19:20" x14ac:dyDescent="0.25">
      <c r="S283" s="15"/>
      <c r="T283" s="15"/>
    </row>
    <row r="284" spans="19:20" x14ac:dyDescent="0.25">
      <c r="S284" s="15"/>
      <c r="T284" s="15"/>
    </row>
    <row r="285" spans="19:20" x14ac:dyDescent="0.25">
      <c r="S285" s="15"/>
      <c r="T285" s="15"/>
    </row>
    <row r="286" spans="19:20" x14ac:dyDescent="0.25">
      <c r="S286" s="15"/>
      <c r="T286" s="15"/>
    </row>
    <row r="287" spans="19:20" x14ac:dyDescent="0.25">
      <c r="S287" s="15"/>
      <c r="T287" s="15"/>
    </row>
    <row r="288" spans="19:20" x14ac:dyDescent="0.25">
      <c r="S288" s="15"/>
      <c r="T288" s="15"/>
    </row>
    <row r="289" spans="19:20" x14ac:dyDescent="0.25">
      <c r="S289" s="15"/>
      <c r="T289" s="15"/>
    </row>
    <row r="290" spans="19:20" x14ac:dyDescent="0.25">
      <c r="S290" s="15"/>
      <c r="T290" s="15"/>
    </row>
    <row r="291" spans="19:20" x14ac:dyDescent="0.25">
      <c r="S291" s="15"/>
      <c r="T291" s="15"/>
    </row>
    <row r="292" spans="19:20" x14ac:dyDescent="0.25">
      <c r="S292" s="15"/>
      <c r="T292" s="15"/>
    </row>
    <row r="293" spans="19:20" x14ac:dyDescent="0.25">
      <c r="S293" s="15"/>
      <c r="T293" s="15"/>
    </row>
    <row r="294" spans="19:20" x14ac:dyDescent="0.25">
      <c r="S294" s="15"/>
      <c r="T294" s="15"/>
    </row>
    <row r="295" spans="19:20" x14ac:dyDescent="0.25">
      <c r="S295" s="15"/>
      <c r="T295" s="15"/>
    </row>
    <row r="296" spans="19:20" x14ac:dyDescent="0.25">
      <c r="S296" s="15"/>
      <c r="T296" s="15"/>
    </row>
    <row r="297" spans="19:20" x14ac:dyDescent="0.25">
      <c r="S297" s="15"/>
      <c r="T297" s="15"/>
    </row>
    <row r="298" spans="19:20" x14ac:dyDescent="0.25">
      <c r="S298" s="15"/>
      <c r="T298" s="15"/>
    </row>
    <row r="299" spans="19:20" x14ac:dyDescent="0.25">
      <c r="S299" s="15"/>
      <c r="T299" s="15"/>
    </row>
    <row r="300" spans="19:20" x14ac:dyDescent="0.25">
      <c r="S300" s="15"/>
      <c r="T300" s="15"/>
    </row>
    <row r="301" spans="19:20" x14ac:dyDescent="0.25">
      <c r="S301" s="15"/>
      <c r="T301" s="15"/>
    </row>
    <row r="302" spans="19:20" x14ac:dyDescent="0.25">
      <c r="S302" s="15"/>
      <c r="T302" s="15"/>
    </row>
    <row r="303" spans="19:20" x14ac:dyDescent="0.25">
      <c r="S303" s="15"/>
      <c r="T303" s="15"/>
    </row>
    <row r="304" spans="19:20" x14ac:dyDescent="0.25">
      <c r="S304" s="15"/>
      <c r="T304" s="15"/>
    </row>
    <row r="305" spans="19:20" x14ac:dyDescent="0.25">
      <c r="S305" s="15"/>
      <c r="T305" s="15"/>
    </row>
    <row r="306" spans="19:20" x14ac:dyDescent="0.25">
      <c r="S306" s="15"/>
      <c r="T306" s="15"/>
    </row>
    <row r="307" spans="19:20" x14ac:dyDescent="0.25">
      <c r="S307" s="15"/>
      <c r="T307" s="15"/>
    </row>
    <row r="308" spans="19:20" x14ac:dyDescent="0.25">
      <c r="S308" s="15"/>
      <c r="T308" s="15"/>
    </row>
    <row r="309" spans="19:20" x14ac:dyDescent="0.25">
      <c r="S309" s="15"/>
      <c r="T309" s="15"/>
    </row>
    <row r="310" spans="19:20" x14ac:dyDescent="0.25">
      <c r="S310" s="15"/>
      <c r="T310" s="15"/>
    </row>
    <row r="311" spans="19:20" x14ac:dyDescent="0.25">
      <c r="S311" s="15"/>
      <c r="T311" s="15"/>
    </row>
    <row r="312" spans="19:20" x14ac:dyDescent="0.25">
      <c r="S312" s="15"/>
      <c r="T312" s="15"/>
    </row>
    <row r="313" spans="19:20" x14ac:dyDescent="0.25">
      <c r="S313" s="15"/>
      <c r="T313" s="15"/>
    </row>
    <row r="314" spans="19:20" x14ac:dyDescent="0.25">
      <c r="S314" s="15"/>
      <c r="T314" s="15"/>
    </row>
    <row r="315" spans="19:20" x14ac:dyDescent="0.25">
      <c r="S315" s="15"/>
      <c r="T315" s="15"/>
    </row>
    <row r="316" spans="19:20" x14ac:dyDescent="0.25">
      <c r="S316" s="15"/>
      <c r="T316" s="15"/>
    </row>
    <row r="317" spans="19:20" x14ac:dyDescent="0.25">
      <c r="S317" s="15"/>
      <c r="T317" s="15"/>
    </row>
    <row r="318" spans="19:20" x14ac:dyDescent="0.25">
      <c r="S318" s="15"/>
      <c r="T318" s="15"/>
    </row>
    <row r="319" spans="19:20" x14ac:dyDescent="0.25">
      <c r="S319" s="15"/>
      <c r="T319" s="15"/>
    </row>
    <row r="320" spans="19:20" x14ac:dyDescent="0.25">
      <c r="S320" s="15"/>
      <c r="T320" s="15"/>
    </row>
    <row r="321" spans="19:20" x14ac:dyDescent="0.25">
      <c r="S321" s="15"/>
      <c r="T321" s="15"/>
    </row>
    <row r="322" spans="19:20" x14ac:dyDescent="0.25">
      <c r="S322" s="15"/>
      <c r="T322" s="15"/>
    </row>
    <row r="323" spans="19:20" x14ac:dyDescent="0.25">
      <c r="S323" s="15"/>
      <c r="T323" s="15"/>
    </row>
    <row r="324" spans="19:20" x14ac:dyDescent="0.25">
      <c r="S324" s="15"/>
      <c r="T324" s="15"/>
    </row>
    <row r="325" spans="19:20" x14ac:dyDescent="0.25">
      <c r="S325" s="15"/>
      <c r="T325" s="15"/>
    </row>
    <row r="326" spans="19:20" x14ac:dyDescent="0.25">
      <c r="S326" s="15"/>
      <c r="T326" s="15"/>
    </row>
    <row r="327" spans="19:20" x14ac:dyDescent="0.25">
      <c r="S327" s="15"/>
      <c r="T327" s="15"/>
    </row>
    <row r="328" spans="19:20" x14ac:dyDescent="0.25">
      <c r="S328" s="15"/>
      <c r="T328" s="15"/>
    </row>
    <row r="329" spans="19:20" x14ac:dyDescent="0.25">
      <c r="S329" s="15"/>
      <c r="T329" s="15"/>
    </row>
    <row r="330" spans="19:20" x14ac:dyDescent="0.25">
      <c r="S330" s="15"/>
      <c r="T330" s="15"/>
    </row>
    <row r="331" spans="19:20" x14ac:dyDescent="0.25">
      <c r="S331" s="15"/>
      <c r="T331" s="15"/>
    </row>
    <row r="332" spans="19:20" x14ac:dyDescent="0.25">
      <c r="S332" s="15"/>
      <c r="T332" s="15"/>
    </row>
    <row r="333" spans="19:20" x14ac:dyDescent="0.25">
      <c r="S333" s="15"/>
      <c r="T333" s="15"/>
    </row>
    <row r="334" spans="19:20" x14ac:dyDescent="0.25">
      <c r="S334" s="15"/>
      <c r="T334" s="15"/>
    </row>
    <row r="335" spans="19:20" x14ac:dyDescent="0.25">
      <c r="S335" s="15"/>
      <c r="T335" s="15"/>
    </row>
    <row r="336" spans="19:20" x14ac:dyDescent="0.25">
      <c r="S336" s="15"/>
      <c r="T336" s="15"/>
    </row>
    <row r="337" spans="19:20" x14ac:dyDescent="0.25">
      <c r="S337" s="15"/>
      <c r="T337" s="15"/>
    </row>
    <row r="338" spans="19:20" x14ac:dyDescent="0.25">
      <c r="S338" s="15"/>
      <c r="T338" s="15"/>
    </row>
    <row r="339" spans="19:20" x14ac:dyDescent="0.25">
      <c r="S339" s="15"/>
      <c r="T339" s="15"/>
    </row>
    <row r="340" spans="19:20" x14ac:dyDescent="0.25">
      <c r="S340" s="15"/>
      <c r="T340" s="15"/>
    </row>
    <row r="341" spans="19:20" x14ac:dyDescent="0.25">
      <c r="S341" s="15"/>
      <c r="T341" s="15"/>
    </row>
    <row r="342" spans="19:20" x14ac:dyDescent="0.25">
      <c r="S342" s="15"/>
      <c r="T342" s="15"/>
    </row>
    <row r="343" spans="19:20" x14ac:dyDescent="0.25">
      <c r="S343" s="15"/>
      <c r="T343" s="15"/>
    </row>
    <row r="344" spans="19:20" x14ac:dyDescent="0.25">
      <c r="S344" s="15"/>
      <c r="T344" s="15"/>
    </row>
    <row r="345" spans="19:20" x14ac:dyDescent="0.25">
      <c r="S345" s="15"/>
      <c r="T345" s="15"/>
    </row>
    <row r="346" spans="19:20" x14ac:dyDescent="0.25">
      <c r="S346" s="15"/>
      <c r="T346" s="15"/>
    </row>
    <row r="347" spans="19:20" x14ac:dyDescent="0.25">
      <c r="S347" s="15"/>
      <c r="T347" s="15"/>
    </row>
    <row r="348" spans="19:20" x14ac:dyDescent="0.25">
      <c r="S348" s="15"/>
      <c r="T348" s="15"/>
    </row>
    <row r="349" spans="19:20" x14ac:dyDescent="0.25">
      <c r="S349" s="15"/>
      <c r="T349" s="15"/>
    </row>
    <row r="350" spans="19:20" x14ac:dyDescent="0.25">
      <c r="S350" s="15"/>
      <c r="T350" s="15"/>
    </row>
    <row r="351" spans="19:20" x14ac:dyDescent="0.25">
      <c r="S351" s="15"/>
      <c r="T351" s="15"/>
    </row>
    <row r="352" spans="19:20" x14ac:dyDescent="0.25">
      <c r="S352" s="15"/>
      <c r="T352" s="15"/>
    </row>
    <row r="353" spans="19:20" x14ac:dyDescent="0.25">
      <c r="S353" s="15"/>
      <c r="T353" s="15"/>
    </row>
    <row r="354" spans="19:20" x14ac:dyDescent="0.25">
      <c r="S354" s="15"/>
      <c r="T354" s="15"/>
    </row>
    <row r="355" spans="19:20" x14ac:dyDescent="0.25">
      <c r="S355" s="15"/>
      <c r="T355" s="15"/>
    </row>
    <row r="356" spans="19:20" x14ac:dyDescent="0.25">
      <c r="S356" s="15"/>
      <c r="T356" s="15"/>
    </row>
    <row r="357" spans="19:20" x14ac:dyDescent="0.25">
      <c r="S357" s="15"/>
      <c r="T357" s="15"/>
    </row>
    <row r="358" spans="19:20" x14ac:dyDescent="0.25">
      <c r="S358" s="15"/>
      <c r="T358" s="15"/>
    </row>
    <row r="359" spans="19:20" x14ac:dyDescent="0.25">
      <c r="S359" s="15"/>
      <c r="T359" s="15"/>
    </row>
    <row r="360" spans="19:20" x14ac:dyDescent="0.25">
      <c r="S360" s="15"/>
      <c r="T360" s="15"/>
    </row>
    <row r="361" spans="19:20" x14ac:dyDescent="0.25">
      <c r="S361" s="15"/>
      <c r="T361" s="15"/>
    </row>
    <row r="362" spans="19:20" x14ac:dyDescent="0.25">
      <c r="S362" s="15"/>
      <c r="T362" s="15"/>
    </row>
    <row r="363" spans="19:20" x14ac:dyDescent="0.25">
      <c r="S363" s="15"/>
      <c r="T363" s="15"/>
    </row>
    <row r="364" spans="19:20" x14ac:dyDescent="0.25">
      <c r="S364" s="15"/>
      <c r="T364" s="15"/>
    </row>
    <row r="365" spans="19:20" x14ac:dyDescent="0.25">
      <c r="S365" s="15"/>
      <c r="T365" s="15"/>
    </row>
    <row r="366" spans="19:20" x14ac:dyDescent="0.25">
      <c r="S366" s="15"/>
      <c r="T366" s="15"/>
    </row>
    <row r="367" spans="19:20" x14ac:dyDescent="0.25">
      <c r="S367" s="15"/>
      <c r="T367" s="15"/>
    </row>
    <row r="368" spans="19:20" x14ac:dyDescent="0.25">
      <c r="S368" s="15"/>
      <c r="T368" s="15"/>
    </row>
    <row r="369" spans="19:20" x14ac:dyDescent="0.25">
      <c r="S369" s="15"/>
      <c r="T369" s="15"/>
    </row>
    <row r="370" spans="19:20" x14ac:dyDescent="0.25">
      <c r="S370" s="15"/>
      <c r="T370" s="15"/>
    </row>
    <row r="371" spans="19:20" x14ac:dyDescent="0.25">
      <c r="S371" s="15"/>
      <c r="T371" s="15"/>
    </row>
    <row r="372" spans="19:20" x14ac:dyDescent="0.25">
      <c r="S372" s="15"/>
      <c r="T372" s="15"/>
    </row>
    <row r="373" spans="19:20" x14ac:dyDescent="0.25">
      <c r="S373" s="15"/>
      <c r="T373" s="15"/>
    </row>
    <row r="374" spans="19:20" x14ac:dyDescent="0.25">
      <c r="S374" s="15"/>
      <c r="T374" s="15"/>
    </row>
    <row r="375" spans="19:20" x14ac:dyDescent="0.25">
      <c r="S375" s="15"/>
      <c r="T375" s="15"/>
    </row>
    <row r="376" spans="19:20" x14ac:dyDescent="0.25">
      <c r="S376" s="15"/>
      <c r="T376" s="15"/>
    </row>
    <row r="377" spans="19:20" x14ac:dyDescent="0.25">
      <c r="S377" s="15"/>
      <c r="T377" s="15"/>
    </row>
    <row r="378" spans="19:20" x14ac:dyDescent="0.25">
      <c r="S378" s="15"/>
      <c r="T378" s="15"/>
    </row>
    <row r="379" spans="19:20" x14ac:dyDescent="0.25">
      <c r="S379" s="15"/>
      <c r="T379" s="15"/>
    </row>
    <row r="380" spans="19:20" x14ac:dyDescent="0.25">
      <c r="S380" s="15"/>
      <c r="T380" s="15"/>
    </row>
    <row r="381" spans="19:20" x14ac:dyDescent="0.25">
      <c r="S381" s="15"/>
      <c r="T381" s="15"/>
    </row>
    <row r="382" spans="19:20" x14ac:dyDescent="0.25">
      <c r="S382" s="15"/>
      <c r="T382" s="15"/>
    </row>
    <row r="383" spans="19:20" x14ac:dyDescent="0.25">
      <c r="S383" s="15"/>
      <c r="T383" s="15"/>
    </row>
    <row r="384" spans="19:20" x14ac:dyDescent="0.25">
      <c r="S384" s="15"/>
      <c r="T384" s="15"/>
    </row>
    <row r="385" spans="19:20" x14ac:dyDescent="0.25">
      <c r="S385" s="15"/>
      <c r="T385" s="15"/>
    </row>
    <row r="386" spans="19:20" x14ac:dyDescent="0.25">
      <c r="S386" s="15"/>
      <c r="T386" s="15"/>
    </row>
    <row r="387" spans="19:20" x14ac:dyDescent="0.25">
      <c r="S387" s="15"/>
      <c r="T387" s="15"/>
    </row>
    <row r="388" spans="19:20" x14ac:dyDescent="0.25">
      <c r="S388" s="15"/>
      <c r="T388" s="15"/>
    </row>
    <row r="389" spans="19:20" x14ac:dyDescent="0.25">
      <c r="S389" s="15"/>
      <c r="T389" s="15"/>
    </row>
    <row r="390" spans="19:20" x14ac:dyDescent="0.25">
      <c r="S390" s="15"/>
      <c r="T390" s="15"/>
    </row>
    <row r="391" spans="19:20" x14ac:dyDescent="0.25">
      <c r="S391" s="15"/>
      <c r="T391" s="15"/>
    </row>
    <row r="392" spans="19:20" x14ac:dyDescent="0.25">
      <c r="S392" s="15"/>
      <c r="T392" s="15"/>
    </row>
    <row r="393" spans="19:20" x14ac:dyDescent="0.25">
      <c r="S393" s="15"/>
      <c r="T393" s="15"/>
    </row>
    <row r="394" spans="19:20" x14ac:dyDescent="0.25">
      <c r="S394" s="15"/>
      <c r="T394" s="15"/>
    </row>
    <row r="395" spans="19:20" x14ac:dyDescent="0.25">
      <c r="S395" s="15"/>
      <c r="T395" s="15"/>
    </row>
    <row r="396" spans="19:20" x14ac:dyDescent="0.25">
      <c r="S396" s="15"/>
      <c r="T396" s="15"/>
    </row>
    <row r="397" spans="19:20" x14ac:dyDescent="0.25">
      <c r="S397" s="15"/>
      <c r="T397" s="15"/>
    </row>
    <row r="398" spans="19:20" x14ac:dyDescent="0.25">
      <c r="S398" s="15"/>
      <c r="T398" s="15"/>
    </row>
    <row r="399" spans="19:20" x14ac:dyDescent="0.25">
      <c r="S399" s="15"/>
      <c r="T399" s="15"/>
    </row>
    <row r="400" spans="19:20" x14ac:dyDescent="0.25">
      <c r="S400" s="15"/>
      <c r="T400" s="15"/>
    </row>
    <row r="401" spans="19:20" x14ac:dyDescent="0.25">
      <c r="S401" s="15"/>
      <c r="T401" s="15"/>
    </row>
    <row r="402" spans="19:20" x14ac:dyDescent="0.25">
      <c r="S402" s="15"/>
      <c r="T402" s="15"/>
    </row>
    <row r="403" spans="19:20" x14ac:dyDescent="0.25">
      <c r="S403" s="15"/>
      <c r="T403" s="15"/>
    </row>
    <row r="404" spans="19:20" x14ac:dyDescent="0.25">
      <c r="S404" s="15"/>
      <c r="T404" s="15"/>
    </row>
    <row r="405" spans="19:20" x14ac:dyDescent="0.25">
      <c r="S405" s="15"/>
      <c r="T405" s="15"/>
    </row>
    <row r="406" spans="19:20" x14ac:dyDescent="0.25">
      <c r="S406" s="15"/>
      <c r="T406" s="15"/>
    </row>
    <row r="407" spans="19:20" x14ac:dyDescent="0.25">
      <c r="S407" s="15"/>
      <c r="T407" s="15"/>
    </row>
    <row r="408" spans="19:20" x14ac:dyDescent="0.25">
      <c r="S408" s="15"/>
      <c r="T408" s="15"/>
    </row>
    <row r="409" spans="19:20" x14ac:dyDescent="0.25">
      <c r="S409" s="15"/>
      <c r="T409" s="15"/>
    </row>
    <row r="410" spans="19:20" x14ac:dyDescent="0.25">
      <c r="S410" s="15"/>
      <c r="T410" s="15"/>
    </row>
    <row r="411" spans="19:20" x14ac:dyDescent="0.25">
      <c r="S411" s="15"/>
      <c r="T411" s="15"/>
    </row>
    <row r="412" spans="19:20" x14ac:dyDescent="0.25">
      <c r="S412" s="15"/>
      <c r="T412" s="15"/>
    </row>
    <row r="413" spans="19:20" x14ac:dyDescent="0.25">
      <c r="S413" s="15"/>
      <c r="T413" s="15"/>
    </row>
    <row r="414" spans="19:20" x14ac:dyDescent="0.25">
      <c r="S414" s="15"/>
      <c r="T414" s="15"/>
    </row>
    <row r="415" spans="19:20" x14ac:dyDescent="0.25">
      <c r="S415" s="15"/>
      <c r="T415" s="15"/>
    </row>
    <row r="416" spans="19:20" x14ac:dyDescent="0.25">
      <c r="S416" s="15"/>
      <c r="T416" s="15"/>
    </row>
    <row r="417" spans="19:20" x14ac:dyDescent="0.25">
      <c r="S417" s="15"/>
      <c r="T417" s="15"/>
    </row>
    <row r="418" spans="19:20" x14ac:dyDescent="0.25">
      <c r="S418" s="15"/>
      <c r="T418" s="15"/>
    </row>
    <row r="419" spans="19:20" x14ac:dyDescent="0.25">
      <c r="S419" s="15"/>
      <c r="T419" s="15"/>
    </row>
    <row r="420" spans="19:20" x14ac:dyDescent="0.25">
      <c r="S420" s="15"/>
      <c r="T420" s="15"/>
    </row>
    <row r="421" spans="19:20" x14ac:dyDescent="0.25">
      <c r="S421" s="15"/>
      <c r="T421" s="15"/>
    </row>
    <row r="422" spans="19:20" x14ac:dyDescent="0.25">
      <c r="S422" s="15"/>
      <c r="T422" s="15"/>
    </row>
    <row r="423" spans="19:20" x14ac:dyDescent="0.25">
      <c r="S423" s="15"/>
      <c r="T423" s="15"/>
    </row>
    <row r="424" spans="19:20" x14ac:dyDescent="0.25">
      <c r="S424" s="15"/>
      <c r="T424" s="15"/>
    </row>
    <row r="425" spans="19:20" x14ac:dyDescent="0.25">
      <c r="S425" s="15"/>
      <c r="T425" s="15"/>
    </row>
    <row r="426" spans="19:20" x14ac:dyDescent="0.25">
      <c r="S426" s="15"/>
      <c r="T426" s="15"/>
    </row>
    <row r="427" spans="19:20" x14ac:dyDescent="0.25">
      <c r="S427" s="15"/>
      <c r="T427" s="15"/>
    </row>
    <row r="428" spans="19:20" x14ac:dyDescent="0.25">
      <c r="S428" s="15"/>
      <c r="T428" s="15"/>
    </row>
  </sheetData>
  <customSheetViews>
    <customSheetView guid="{0A7E1136-5040-473C-AA96-D25ADB173731}" showRuler="0">
      <selection activeCell="F7" sqref="F7"/>
      <pageMargins left="0.78740157499999996" right="0.78740157499999996" top="0.984251969" bottom="0.984251969" header="0.5" footer="0.5"/>
      <pageSetup orientation="portrait" r:id="rId1"/>
      <headerFooter alignWithMargins="0"/>
    </customSheetView>
    <customSheetView guid="{E71F7A86-BDE9-40B2-A296-8342ABE0EBAC}" showRuler="0">
      <selection activeCell="F7" sqref="F7"/>
      <pageMargins left="0.78740157499999996" right="0.78740157499999996" top="0.984251969" bottom="0.984251969" header="0.5" footer="0.5"/>
      <pageSetup orientation="portrait" r:id="rId2"/>
      <headerFooter alignWithMargins="0"/>
    </customSheetView>
  </customSheetViews>
  <phoneticPr fontId="0" type="noConversion"/>
  <pageMargins left="0.78740157499999996" right="0.78740157499999996" top="0.984251969" bottom="0.984251969" header="0.5" footer="0.5"/>
  <pageSetup orientation="portrait" r:id="rId3"/>
  <headerFooter alignWithMargins="0"/>
  <ignoredErrors>
    <ignoredError sqref="P73:Y85 P86:AN177" numberStoredAsText="1"/>
  </ignoredErrors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/>
  <dimension ref="A1:AQ79"/>
  <sheetViews>
    <sheetView workbookViewId="0">
      <pane ySplit="1" topLeftCell="A2" activePane="bottomLeft" state="frozen"/>
      <selection activeCell="A23" sqref="A23"/>
      <selection pane="bottomLeft" activeCell="E80" sqref="E80"/>
    </sheetView>
  </sheetViews>
  <sheetFormatPr baseColWidth="10" defaultColWidth="11.44140625" defaultRowHeight="13.2" x14ac:dyDescent="0.25"/>
  <cols>
    <col min="1" max="1" width="50" style="7" customWidth="1"/>
    <col min="2" max="3" width="7.33203125" style="140" customWidth="1"/>
    <col min="4" max="4" width="5" style="140" bestFit="1" customWidth="1"/>
    <col min="5" max="5" width="8.6640625" style="140" bestFit="1" customWidth="1"/>
    <col min="6" max="6" width="5" style="140" bestFit="1" customWidth="1"/>
    <col min="7" max="7" width="8.6640625" style="140" bestFit="1" customWidth="1"/>
    <col min="8" max="10" width="5" style="140" bestFit="1" customWidth="1"/>
    <col min="11" max="16" width="12.109375" style="140" customWidth="1"/>
    <col min="17" max="17" width="12.109375" style="7" customWidth="1"/>
    <col min="18" max="18" width="13.88671875" style="7" bestFit="1" customWidth="1"/>
    <col min="19" max="16384" width="11.44140625" style="7"/>
  </cols>
  <sheetData>
    <row r="1" spans="1:37" s="8" customFormat="1" x14ac:dyDescent="0.25">
      <c r="B1" s="149">
        <v>2021</v>
      </c>
      <c r="C1" s="149">
        <v>2020</v>
      </c>
      <c r="D1" s="149">
        <v>2019</v>
      </c>
      <c r="E1" s="149">
        <v>2018</v>
      </c>
      <c r="F1" s="149">
        <v>2017</v>
      </c>
      <c r="G1" s="149">
        <v>2016</v>
      </c>
      <c r="H1" s="149">
        <v>2015</v>
      </c>
      <c r="I1" s="149">
        <v>2014</v>
      </c>
      <c r="J1" s="149">
        <v>2013</v>
      </c>
      <c r="K1" s="149">
        <v>2012</v>
      </c>
      <c r="L1" s="149">
        <v>2011</v>
      </c>
      <c r="M1" s="149">
        <v>2010</v>
      </c>
      <c r="N1" s="149">
        <v>2009</v>
      </c>
      <c r="O1" s="149">
        <v>2008</v>
      </c>
      <c r="P1" s="149">
        <v>2007</v>
      </c>
      <c r="Q1" s="8">
        <v>2006</v>
      </c>
      <c r="R1" s="8">
        <v>2005</v>
      </c>
      <c r="S1" s="8">
        <v>2004</v>
      </c>
      <c r="T1" s="8">
        <v>2003</v>
      </c>
      <c r="U1" s="8">
        <v>2002</v>
      </c>
      <c r="V1" s="8">
        <v>2001</v>
      </c>
      <c r="W1" s="8">
        <v>2000</v>
      </c>
      <c r="X1" s="8">
        <v>1999</v>
      </c>
      <c r="Y1" s="8">
        <v>1998</v>
      </c>
      <c r="Z1" s="8">
        <v>1997</v>
      </c>
      <c r="AA1" s="8">
        <v>1996</v>
      </c>
      <c r="AB1" s="8">
        <f t="shared" ref="AB1:AI1" si="0">AA1-1</f>
        <v>1995</v>
      </c>
      <c r="AC1" s="8">
        <f t="shared" si="0"/>
        <v>1994</v>
      </c>
      <c r="AD1" s="8">
        <f t="shared" si="0"/>
        <v>1993</v>
      </c>
      <c r="AE1" s="8">
        <f t="shared" si="0"/>
        <v>1992</v>
      </c>
      <c r="AF1" s="8">
        <f t="shared" si="0"/>
        <v>1991</v>
      </c>
      <c r="AG1" s="8">
        <f t="shared" si="0"/>
        <v>1990</v>
      </c>
      <c r="AH1" s="8">
        <f t="shared" si="0"/>
        <v>1989</v>
      </c>
      <c r="AI1" s="8">
        <f t="shared" si="0"/>
        <v>1988</v>
      </c>
    </row>
    <row r="2" spans="1:37" x14ac:dyDescent="0.25">
      <c r="AG2" s="8"/>
      <c r="AH2" s="8"/>
    </row>
    <row r="3" spans="1:37" x14ac:dyDescent="0.25">
      <c r="A3" s="65" t="s">
        <v>129</v>
      </c>
      <c r="B3" s="142"/>
      <c r="C3" s="142"/>
      <c r="D3" s="142"/>
      <c r="E3" s="142"/>
      <c r="F3" s="142"/>
      <c r="G3" s="142"/>
      <c r="H3" s="142"/>
      <c r="I3" s="142"/>
      <c r="J3" s="142"/>
      <c r="K3" s="150">
        <v>7051</v>
      </c>
      <c r="L3" s="139"/>
      <c r="M3" s="139"/>
      <c r="N3" s="150">
        <v>1764</v>
      </c>
      <c r="O3" s="139"/>
      <c r="P3" s="139">
        <v>1503</v>
      </c>
      <c r="Q3" s="53">
        <v>1240</v>
      </c>
      <c r="R3" s="53">
        <v>987</v>
      </c>
      <c r="S3" s="86">
        <v>832</v>
      </c>
      <c r="T3" s="53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93"/>
      <c r="AH3" s="93"/>
      <c r="AI3" s="59"/>
      <c r="AJ3" s="59"/>
      <c r="AK3" s="59"/>
    </row>
    <row r="4" spans="1:37" x14ac:dyDescent="0.25">
      <c r="A4" s="66" t="s">
        <v>130</v>
      </c>
      <c r="B4" s="142"/>
      <c r="C4" s="142"/>
      <c r="D4" s="142"/>
      <c r="E4" s="151">
        <v>2460</v>
      </c>
      <c r="F4" s="142"/>
      <c r="G4" s="142">
        <v>919</v>
      </c>
      <c r="H4" s="142"/>
      <c r="I4" s="142"/>
      <c r="J4" s="142"/>
      <c r="L4" s="140">
        <v>963</v>
      </c>
      <c r="N4" s="141">
        <v>168</v>
      </c>
      <c r="P4" s="140" t="s">
        <v>1415</v>
      </c>
      <c r="Q4" s="83">
        <v>795</v>
      </c>
      <c r="R4" s="59" t="s">
        <v>1416</v>
      </c>
      <c r="S4" s="59" t="s">
        <v>767</v>
      </c>
      <c r="T4" s="59" t="s">
        <v>768</v>
      </c>
      <c r="U4" s="59" t="s">
        <v>769</v>
      </c>
      <c r="V4" s="59" t="s">
        <v>770</v>
      </c>
      <c r="W4" s="59" t="s">
        <v>771</v>
      </c>
      <c r="X4" s="59" t="s">
        <v>772</v>
      </c>
      <c r="Y4" s="59" t="s">
        <v>772</v>
      </c>
      <c r="Z4" s="59"/>
      <c r="AA4" s="59"/>
      <c r="AB4" s="59"/>
      <c r="AC4" s="59"/>
      <c r="AD4" s="59"/>
      <c r="AE4" s="59"/>
      <c r="AF4" s="59"/>
      <c r="AG4" s="93"/>
      <c r="AH4" s="93"/>
      <c r="AI4" s="59"/>
      <c r="AJ4" s="59"/>
      <c r="AK4" s="59"/>
    </row>
    <row r="5" spans="1:37" x14ac:dyDescent="0.25">
      <c r="A5" s="66" t="s">
        <v>131</v>
      </c>
      <c r="B5" s="142"/>
      <c r="C5" s="142"/>
      <c r="D5" s="142"/>
      <c r="E5" s="142"/>
      <c r="F5" s="142"/>
      <c r="G5" s="142"/>
      <c r="H5" s="142"/>
      <c r="I5" s="142"/>
      <c r="J5" s="142"/>
      <c r="L5" s="140">
        <v>415</v>
      </c>
      <c r="N5" s="141">
        <v>353</v>
      </c>
      <c r="P5" s="140">
        <v>191</v>
      </c>
      <c r="Q5" s="59">
        <v>149</v>
      </c>
      <c r="R5" s="59"/>
      <c r="S5" s="59">
        <v>89</v>
      </c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93"/>
      <c r="AH5" s="93"/>
      <c r="AI5" s="59"/>
      <c r="AJ5" s="59"/>
      <c r="AK5" s="59"/>
    </row>
    <row r="6" spans="1:37" x14ac:dyDescent="0.25">
      <c r="A6" s="67" t="s">
        <v>132</v>
      </c>
      <c r="B6" s="142"/>
      <c r="C6" s="142"/>
      <c r="D6" s="142"/>
      <c r="E6" s="142"/>
      <c r="F6" s="142"/>
      <c r="G6" s="142">
        <v>74</v>
      </c>
      <c r="H6" s="142"/>
      <c r="I6" s="142"/>
      <c r="J6" s="142"/>
      <c r="L6" s="140">
        <v>66</v>
      </c>
      <c r="N6" s="141">
        <v>33</v>
      </c>
      <c r="P6" s="142">
        <v>28</v>
      </c>
      <c r="Q6" s="83">
        <v>21</v>
      </c>
      <c r="R6" s="83">
        <v>22</v>
      </c>
      <c r="S6" s="83">
        <v>14</v>
      </c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93"/>
      <c r="AH6" s="93"/>
      <c r="AI6" s="59"/>
      <c r="AJ6" s="59"/>
      <c r="AK6" s="59"/>
    </row>
    <row r="7" spans="1:37" x14ac:dyDescent="0.25">
      <c r="A7" s="67" t="s">
        <v>133</v>
      </c>
      <c r="B7" s="142"/>
      <c r="C7" s="142"/>
      <c r="D7" s="142"/>
      <c r="E7" s="142"/>
      <c r="F7" s="142"/>
      <c r="G7" s="142">
        <v>38</v>
      </c>
      <c r="H7" s="142"/>
      <c r="I7" s="142"/>
      <c r="J7" s="142"/>
      <c r="L7" s="140">
        <v>33</v>
      </c>
      <c r="N7" s="141">
        <v>18</v>
      </c>
      <c r="P7" s="142">
        <v>23</v>
      </c>
      <c r="Q7" s="83">
        <v>16</v>
      </c>
      <c r="R7" s="83">
        <v>18</v>
      </c>
      <c r="S7" s="83">
        <v>9</v>
      </c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93"/>
      <c r="AH7" s="93"/>
      <c r="AI7" s="59"/>
      <c r="AJ7" s="59"/>
      <c r="AK7" s="59"/>
    </row>
    <row r="8" spans="1:37" x14ac:dyDescent="0.25">
      <c r="A8" s="67" t="s">
        <v>134</v>
      </c>
      <c r="B8" s="142"/>
      <c r="C8" s="142"/>
      <c r="D8" s="142"/>
      <c r="E8" s="142"/>
      <c r="F8" s="142"/>
      <c r="G8" s="142">
        <v>33</v>
      </c>
      <c r="H8" s="142"/>
      <c r="I8" s="142"/>
      <c r="J8" s="142"/>
      <c r="N8" s="141">
        <v>14</v>
      </c>
      <c r="P8" s="142">
        <v>15</v>
      </c>
      <c r="Q8" s="83">
        <v>11</v>
      </c>
      <c r="R8" s="83">
        <v>8</v>
      </c>
      <c r="S8" s="83">
        <v>5</v>
      </c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93"/>
      <c r="AH8" s="93"/>
      <c r="AI8" s="59"/>
      <c r="AJ8" s="59"/>
      <c r="AK8" s="59"/>
    </row>
    <row r="9" spans="1:37" x14ac:dyDescent="0.25">
      <c r="A9" s="67" t="s">
        <v>135</v>
      </c>
      <c r="B9" s="142"/>
      <c r="C9" s="142"/>
      <c r="D9" s="142"/>
      <c r="E9" s="142"/>
      <c r="F9" s="142"/>
      <c r="G9" s="142"/>
      <c r="H9" s="142"/>
      <c r="I9" s="142"/>
      <c r="J9" s="142"/>
      <c r="N9" s="141">
        <v>14</v>
      </c>
      <c r="P9" s="142">
        <v>17</v>
      </c>
      <c r="Q9" s="83">
        <v>17</v>
      </c>
      <c r="R9" s="83">
        <v>16</v>
      </c>
      <c r="S9" s="83">
        <v>5</v>
      </c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93"/>
      <c r="AH9" s="93"/>
      <c r="AI9" s="59"/>
      <c r="AJ9" s="59"/>
      <c r="AK9" s="59"/>
    </row>
    <row r="10" spans="1:37" x14ac:dyDescent="0.25">
      <c r="A10" s="66" t="s">
        <v>136</v>
      </c>
      <c r="B10" s="142"/>
      <c r="C10" s="142"/>
      <c r="D10" s="142"/>
      <c r="E10" s="142"/>
      <c r="F10" s="142"/>
      <c r="G10" s="142"/>
      <c r="H10" s="142"/>
      <c r="I10" s="142"/>
      <c r="J10" s="142"/>
      <c r="L10" s="140">
        <v>77</v>
      </c>
      <c r="N10" s="141">
        <v>48</v>
      </c>
      <c r="P10" s="142">
        <v>91</v>
      </c>
      <c r="Q10" s="83">
        <v>77</v>
      </c>
      <c r="R10" s="83">
        <v>81</v>
      </c>
      <c r="S10" s="83">
        <v>66</v>
      </c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93"/>
      <c r="AH10" s="93"/>
      <c r="AI10" s="59"/>
      <c r="AJ10" s="59"/>
      <c r="AK10" s="59"/>
    </row>
    <row r="11" spans="1:37" x14ac:dyDescent="0.25">
      <c r="A11" s="66" t="s">
        <v>137</v>
      </c>
      <c r="B11" s="142"/>
      <c r="C11" s="142"/>
      <c r="D11" s="142"/>
      <c r="E11" s="142"/>
      <c r="F11" s="142"/>
      <c r="G11" s="142"/>
      <c r="H11" s="142"/>
      <c r="I11" s="142"/>
      <c r="J11" s="142"/>
      <c r="N11" s="141">
        <v>3</v>
      </c>
      <c r="P11" s="142">
        <v>34</v>
      </c>
      <c r="Q11" s="83">
        <v>30</v>
      </c>
      <c r="R11" s="83">
        <v>24</v>
      </c>
      <c r="S11" s="83">
        <v>18</v>
      </c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93"/>
      <c r="AH11" s="93"/>
      <c r="AI11" s="59"/>
      <c r="AJ11" s="59"/>
      <c r="AK11" s="59"/>
    </row>
    <row r="12" spans="1:37" x14ac:dyDescent="0.25">
      <c r="A12" s="66" t="s">
        <v>138</v>
      </c>
      <c r="B12" s="142"/>
      <c r="C12" s="142"/>
      <c r="D12" s="142"/>
      <c r="E12" s="142"/>
      <c r="F12" s="142"/>
      <c r="G12" s="142"/>
      <c r="H12" s="142"/>
      <c r="I12" s="142"/>
      <c r="J12" s="142"/>
      <c r="L12" s="140">
        <v>563</v>
      </c>
      <c r="N12" s="141">
        <v>293</v>
      </c>
      <c r="P12" s="142">
        <v>207</v>
      </c>
      <c r="Q12" s="83">
        <v>196</v>
      </c>
      <c r="R12" s="83">
        <v>116</v>
      </c>
      <c r="S12" s="83">
        <v>103</v>
      </c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93"/>
      <c r="AH12" s="93"/>
      <c r="AI12" s="59"/>
      <c r="AJ12" s="59"/>
      <c r="AK12" s="59"/>
    </row>
    <row r="13" spans="1:37" x14ac:dyDescent="0.25">
      <c r="A13" s="66" t="s">
        <v>139</v>
      </c>
      <c r="B13" s="142"/>
      <c r="C13" s="142"/>
      <c r="D13" s="142"/>
      <c r="E13" s="142"/>
      <c r="F13" s="142"/>
      <c r="G13" s="142"/>
      <c r="H13" s="142"/>
      <c r="I13" s="142"/>
      <c r="J13" s="142"/>
      <c r="N13" s="141">
        <v>377</v>
      </c>
      <c r="P13" s="142">
        <v>299</v>
      </c>
      <c r="Q13" s="83">
        <v>296</v>
      </c>
      <c r="R13" s="83">
        <v>208</v>
      </c>
      <c r="S13" s="83">
        <v>203</v>
      </c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93"/>
      <c r="AH13" s="93"/>
      <c r="AI13" s="59"/>
      <c r="AJ13" s="59"/>
      <c r="AK13" s="59"/>
    </row>
    <row r="14" spans="1:37" x14ac:dyDescent="0.25">
      <c r="A14" s="67" t="s">
        <v>140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>
        <v>911</v>
      </c>
      <c r="L14" s="142">
        <v>688</v>
      </c>
      <c r="N14" s="141">
        <v>84</v>
      </c>
      <c r="P14" s="140" t="s">
        <v>774</v>
      </c>
      <c r="Q14" s="83" t="s">
        <v>775</v>
      </c>
      <c r="R14" s="83">
        <v>408</v>
      </c>
      <c r="S14" s="59" t="s">
        <v>776</v>
      </c>
      <c r="T14" s="59" t="s">
        <v>777</v>
      </c>
      <c r="U14" s="59" t="s">
        <v>778</v>
      </c>
      <c r="V14" s="59" t="s">
        <v>779</v>
      </c>
      <c r="W14" s="59" t="s">
        <v>780</v>
      </c>
      <c r="X14" s="59" t="s">
        <v>781</v>
      </c>
      <c r="Y14" s="59" t="s">
        <v>781</v>
      </c>
      <c r="Z14" s="59"/>
      <c r="AA14" s="59"/>
      <c r="AB14" s="59"/>
      <c r="AC14" s="59"/>
      <c r="AD14" s="59"/>
      <c r="AE14" s="59"/>
      <c r="AF14" s="59"/>
      <c r="AG14" s="93"/>
      <c r="AH14" s="93"/>
      <c r="AI14" s="59"/>
      <c r="AJ14" s="59"/>
      <c r="AK14" s="59"/>
    </row>
    <row r="15" spans="1:37" x14ac:dyDescent="0.25">
      <c r="A15" s="66" t="s">
        <v>141</v>
      </c>
      <c r="B15" s="142"/>
      <c r="C15" s="142"/>
      <c r="D15" s="142"/>
      <c r="E15" s="142"/>
      <c r="F15" s="142"/>
      <c r="G15" s="142"/>
      <c r="H15" s="142"/>
      <c r="I15" s="142"/>
      <c r="J15" s="142"/>
      <c r="L15" s="140">
        <v>312</v>
      </c>
      <c r="N15" s="141">
        <v>356</v>
      </c>
      <c r="P15" s="140" t="s">
        <v>782</v>
      </c>
      <c r="Q15" s="59" t="s">
        <v>783</v>
      </c>
      <c r="R15" s="59" t="s">
        <v>784</v>
      </c>
      <c r="S15" s="59" t="s">
        <v>785</v>
      </c>
      <c r="T15" s="59" t="s">
        <v>786</v>
      </c>
      <c r="U15" s="59" t="s">
        <v>787</v>
      </c>
      <c r="V15" s="59" t="s">
        <v>788</v>
      </c>
      <c r="W15" s="59" t="s">
        <v>789</v>
      </c>
      <c r="X15" s="59" t="s">
        <v>790</v>
      </c>
      <c r="Y15" s="59" t="s">
        <v>790</v>
      </c>
      <c r="Z15" s="59"/>
      <c r="AA15" s="59"/>
      <c r="AB15" s="59"/>
      <c r="AC15" s="59"/>
      <c r="AD15" s="59"/>
      <c r="AE15" s="59"/>
      <c r="AF15" s="59"/>
      <c r="AG15" s="93"/>
      <c r="AH15" s="93"/>
      <c r="AI15" s="59"/>
      <c r="AJ15" s="59"/>
      <c r="AK15" s="59"/>
    </row>
    <row r="16" spans="1:37" x14ac:dyDescent="0.25">
      <c r="A16" s="65"/>
      <c r="B16" s="142"/>
      <c r="C16" s="142"/>
      <c r="D16" s="142"/>
      <c r="E16" s="142"/>
      <c r="F16" s="142"/>
      <c r="G16" s="142"/>
      <c r="H16" s="142"/>
      <c r="I16" s="142"/>
      <c r="J16" s="142"/>
      <c r="N16" s="141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93"/>
      <c r="AH16" s="93"/>
      <c r="AI16" s="59"/>
      <c r="AJ16" s="59"/>
      <c r="AK16" s="59"/>
    </row>
    <row r="17" spans="1:37" x14ac:dyDescent="0.25">
      <c r="A17" s="65" t="s">
        <v>142</v>
      </c>
      <c r="B17" s="142"/>
      <c r="C17" s="142"/>
      <c r="D17" s="142"/>
      <c r="E17" s="142"/>
      <c r="F17" s="142"/>
      <c r="G17" s="142"/>
      <c r="H17" s="142"/>
      <c r="I17" s="142"/>
      <c r="J17" s="142"/>
      <c r="N17" s="141"/>
      <c r="P17" s="142">
        <v>18</v>
      </c>
      <c r="Q17" s="83">
        <v>17</v>
      </c>
      <c r="R17" s="83">
        <v>22</v>
      </c>
      <c r="S17" s="83">
        <v>16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93"/>
      <c r="AH17" s="93"/>
      <c r="AI17" s="59"/>
      <c r="AJ17" s="59"/>
      <c r="AK17" s="59"/>
    </row>
    <row r="18" spans="1:37" x14ac:dyDescent="0.25">
      <c r="A18" s="65"/>
      <c r="B18" s="142"/>
      <c r="C18" s="142"/>
      <c r="D18" s="142"/>
      <c r="E18" s="142"/>
      <c r="F18" s="142"/>
      <c r="G18" s="142"/>
      <c r="H18" s="142"/>
      <c r="I18" s="142"/>
      <c r="J18" s="142"/>
      <c r="N18" s="141"/>
      <c r="P18" s="142"/>
      <c r="Q18" s="83"/>
      <c r="R18" s="83"/>
      <c r="S18" s="83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93"/>
      <c r="AH18" s="93"/>
      <c r="AI18" s="59"/>
      <c r="AJ18" s="59"/>
      <c r="AK18" s="59"/>
    </row>
    <row r="19" spans="1:37" x14ac:dyDescent="0.25">
      <c r="A19" s="65" t="s">
        <v>143</v>
      </c>
      <c r="B19" s="142"/>
      <c r="C19" s="142"/>
      <c r="D19" s="142"/>
      <c r="E19" s="142">
        <v>1368</v>
      </c>
      <c r="F19" s="142"/>
      <c r="G19" s="142">
        <v>1294</v>
      </c>
      <c r="H19" s="142"/>
      <c r="I19" s="142"/>
      <c r="J19" s="142"/>
      <c r="K19" s="140">
        <v>1134</v>
      </c>
      <c r="L19" s="140">
        <v>1134</v>
      </c>
      <c r="M19" s="140">
        <v>1032</v>
      </c>
      <c r="N19" s="141">
        <v>993</v>
      </c>
      <c r="O19" s="142">
        <v>873</v>
      </c>
      <c r="P19" s="142">
        <v>826</v>
      </c>
      <c r="Q19" s="83">
        <v>785</v>
      </c>
      <c r="R19" s="83">
        <v>753</v>
      </c>
      <c r="S19" s="83">
        <v>699</v>
      </c>
      <c r="T19" s="59">
        <v>473</v>
      </c>
      <c r="U19" s="59">
        <v>418</v>
      </c>
      <c r="V19" s="59">
        <v>372</v>
      </c>
      <c r="W19" s="59">
        <v>316</v>
      </c>
      <c r="X19" s="59">
        <v>283</v>
      </c>
      <c r="Y19" s="59">
        <v>220</v>
      </c>
      <c r="Z19" s="59">
        <v>168</v>
      </c>
      <c r="AA19" s="59">
        <v>122</v>
      </c>
      <c r="AB19" s="59">
        <v>81</v>
      </c>
      <c r="AC19" s="59">
        <v>43</v>
      </c>
      <c r="AD19" s="59">
        <v>10</v>
      </c>
      <c r="AE19" s="59">
        <v>4</v>
      </c>
      <c r="AF19" s="59">
        <v>1</v>
      </c>
      <c r="AG19" s="59">
        <v>1</v>
      </c>
      <c r="AH19" s="59">
        <v>1</v>
      </c>
      <c r="AI19" s="59"/>
      <c r="AJ19" s="59"/>
      <c r="AK19" s="59"/>
    </row>
    <row r="20" spans="1:37" x14ac:dyDescent="0.25">
      <c r="A20" s="65" t="s">
        <v>1451</v>
      </c>
      <c r="B20" s="142"/>
      <c r="C20" s="142"/>
      <c r="D20" s="142"/>
      <c r="E20" s="142">
        <v>459</v>
      </c>
      <c r="F20" s="142"/>
      <c r="G20" s="142">
        <v>406</v>
      </c>
      <c r="H20" s="142"/>
      <c r="I20" s="142"/>
      <c r="J20" s="142"/>
      <c r="N20" s="141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</row>
    <row r="21" spans="1:37" x14ac:dyDescent="0.25">
      <c r="A21" s="65" t="s">
        <v>1418</v>
      </c>
      <c r="B21" s="142"/>
      <c r="C21" s="142"/>
      <c r="D21" s="142"/>
      <c r="E21" s="142"/>
      <c r="F21" s="142"/>
      <c r="G21" s="142"/>
      <c r="H21" s="142"/>
      <c r="I21" s="142"/>
      <c r="J21" s="142"/>
      <c r="N21" s="140">
        <v>99.21</v>
      </c>
      <c r="O21" s="142">
        <v>82.82</v>
      </c>
      <c r="P21" s="143" t="s">
        <v>1420</v>
      </c>
      <c r="Q21" s="82" t="s">
        <v>1355</v>
      </c>
      <c r="R21" s="82" t="s">
        <v>1356</v>
      </c>
      <c r="S21" s="82" t="s">
        <v>1357</v>
      </c>
      <c r="T21" s="82" t="s">
        <v>1358</v>
      </c>
      <c r="U21" s="82" t="s">
        <v>1359</v>
      </c>
      <c r="V21" s="82" t="s">
        <v>1360</v>
      </c>
      <c r="W21" s="82" t="s">
        <v>1361</v>
      </c>
      <c r="X21" s="82" t="s">
        <v>1362</v>
      </c>
      <c r="Y21" s="82" t="s">
        <v>1363</v>
      </c>
      <c r="Z21" s="59" t="s">
        <v>1364</v>
      </c>
      <c r="AA21" s="59"/>
      <c r="AB21" s="59"/>
      <c r="AC21" s="59"/>
      <c r="AD21" s="59"/>
      <c r="AE21" s="59"/>
      <c r="AF21" s="59"/>
      <c r="AG21" s="93"/>
      <c r="AH21" s="93"/>
      <c r="AI21" s="59"/>
      <c r="AJ21" s="59"/>
      <c r="AK21" s="59"/>
    </row>
    <row r="22" spans="1:37" x14ac:dyDescent="0.25">
      <c r="A22" s="68" t="s">
        <v>144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0">
        <v>293.90999999999997</v>
      </c>
      <c r="N22" s="142"/>
      <c r="O22" s="142">
        <v>213.94</v>
      </c>
      <c r="P22" s="142">
        <v>220.7</v>
      </c>
      <c r="Q22" s="83">
        <v>222.78</v>
      </c>
      <c r="R22" s="89">
        <v>246.4</v>
      </c>
      <c r="S22" s="63">
        <v>216.4</v>
      </c>
      <c r="T22" s="75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93"/>
      <c r="AH22" s="93"/>
      <c r="AI22" s="59"/>
      <c r="AJ22" s="59"/>
      <c r="AK22" s="59"/>
    </row>
    <row r="23" spans="1:37" x14ac:dyDescent="0.25">
      <c r="A23" s="68" t="s">
        <v>145</v>
      </c>
      <c r="B23" s="142"/>
      <c r="C23" s="142"/>
      <c r="D23" s="142"/>
      <c r="E23" s="142"/>
      <c r="F23" s="142"/>
      <c r="G23" s="142"/>
      <c r="H23" s="142"/>
      <c r="I23" s="142"/>
      <c r="J23" s="142"/>
      <c r="N23" s="142"/>
      <c r="O23" s="142">
        <v>132.30000000000001</v>
      </c>
      <c r="P23" s="142">
        <v>131.84</v>
      </c>
      <c r="Q23" s="83">
        <v>134.47</v>
      </c>
      <c r="R23" s="89">
        <v>134.69999999999999</v>
      </c>
      <c r="S23" s="63">
        <v>119.6</v>
      </c>
      <c r="T23" s="75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93"/>
      <c r="AH23" s="93"/>
      <c r="AI23" s="59"/>
      <c r="AJ23" s="59"/>
      <c r="AK23" s="59"/>
    </row>
    <row r="24" spans="1:37" x14ac:dyDescent="0.25">
      <c r="A24" s="68" t="s">
        <v>146</v>
      </c>
      <c r="B24" s="142"/>
      <c r="C24" s="142"/>
      <c r="D24" s="142"/>
      <c r="E24" s="142"/>
      <c r="F24" s="142"/>
      <c r="G24" s="142"/>
      <c r="H24" s="142"/>
      <c r="I24" s="142"/>
      <c r="J24" s="142"/>
      <c r="N24" s="142"/>
      <c r="O24" s="142">
        <v>68.64</v>
      </c>
      <c r="P24" s="142">
        <v>72.02</v>
      </c>
      <c r="Q24" s="83">
        <v>64.989999999999995</v>
      </c>
      <c r="R24" s="89">
        <v>55</v>
      </c>
      <c r="S24" s="63">
        <v>50.9</v>
      </c>
      <c r="T24" s="75"/>
      <c r="U24" s="59"/>
      <c r="V24" s="59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59"/>
      <c r="AI24" s="59"/>
      <c r="AJ24" s="59"/>
      <c r="AK24" s="59"/>
    </row>
    <row r="25" spans="1:37" x14ac:dyDescent="0.25">
      <c r="A25" s="68" t="s">
        <v>147</v>
      </c>
      <c r="B25" s="142"/>
      <c r="C25" s="142"/>
      <c r="D25" s="142"/>
      <c r="E25" s="142"/>
      <c r="F25" s="142"/>
      <c r="G25" s="142"/>
      <c r="H25" s="142"/>
      <c r="I25" s="142"/>
      <c r="J25" s="142"/>
      <c r="N25" s="142"/>
      <c r="O25" s="142">
        <v>68.709999999999994</v>
      </c>
      <c r="P25" s="142">
        <v>71.83</v>
      </c>
      <c r="Q25" s="83">
        <v>72.790000000000006</v>
      </c>
      <c r="R25" s="89">
        <v>71</v>
      </c>
      <c r="S25" s="63">
        <v>64.8</v>
      </c>
      <c r="T25" s="75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</row>
    <row r="26" spans="1:37" x14ac:dyDescent="0.25">
      <c r="A26" s="65" t="s">
        <v>1419</v>
      </c>
      <c r="B26" s="142"/>
      <c r="C26" s="142"/>
      <c r="D26" s="142"/>
      <c r="E26" s="142"/>
      <c r="F26" s="142"/>
      <c r="G26" s="142"/>
      <c r="H26" s="142"/>
      <c r="I26" s="142"/>
      <c r="J26" s="142"/>
      <c r="N26" s="142"/>
      <c r="O26" s="142">
        <v>1.91</v>
      </c>
      <c r="P26" s="142">
        <v>1.71</v>
      </c>
      <c r="Q26" s="83">
        <v>2.2599999999999998</v>
      </c>
      <c r="R26" s="89">
        <v>2.5</v>
      </c>
      <c r="S26" s="63">
        <v>2.5</v>
      </c>
      <c r="T26" s="75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</row>
    <row r="27" spans="1:37" x14ac:dyDescent="0.25">
      <c r="A27" s="68" t="s">
        <v>144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0">
        <v>19.989999999999998</v>
      </c>
      <c r="N27" s="142"/>
      <c r="O27" s="142">
        <v>11.92</v>
      </c>
      <c r="P27" s="142">
        <v>9.23</v>
      </c>
      <c r="Q27" s="83">
        <v>12.58</v>
      </c>
      <c r="R27" s="89">
        <v>15.7</v>
      </c>
      <c r="S27" s="63">
        <v>15.6</v>
      </c>
      <c r="T27" s="75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</row>
    <row r="28" spans="1:37" x14ac:dyDescent="0.25">
      <c r="A28" s="68" t="s">
        <v>145</v>
      </c>
      <c r="B28" s="142"/>
      <c r="C28" s="142"/>
      <c r="D28" s="142"/>
      <c r="E28" s="142"/>
      <c r="F28" s="142"/>
      <c r="G28" s="142"/>
      <c r="H28" s="142"/>
      <c r="I28" s="142"/>
      <c r="J28" s="142"/>
      <c r="N28" s="142"/>
      <c r="O28" s="142">
        <v>8.0399999999999991</v>
      </c>
      <c r="P28" s="142">
        <v>7.33</v>
      </c>
      <c r="Q28" s="83">
        <v>9.44</v>
      </c>
      <c r="R28" s="89">
        <v>10.6</v>
      </c>
      <c r="S28" s="63">
        <v>10.5</v>
      </c>
      <c r="T28" s="75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</row>
    <row r="29" spans="1:37" x14ac:dyDescent="0.25">
      <c r="A29" s="68" t="s">
        <v>146</v>
      </c>
      <c r="B29" s="142"/>
      <c r="C29" s="142"/>
      <c r="D29" s="142"/>
      <c r="E29" s="142"/>
      <c r="F29" s="142"/>
      <c r="G29" s="142"/>
      <c r="H29" s="142"/>
      <c r="I29" s="142"/>
      <c r="J29" s="142"/>
      <c r="N29" s="142"/>
      <c r="O29" s="142">
        <v>0.74</v>
      </c>
      <c r="P29" s="142">
        <v>0.78</v>
      </c>
      <c r="Q29" s="83">
        <v>0.82</v>
      </c>
      <c r="R29" s="89">
        <v>0.8</v>
      </c>
      <c r="S29" s="63">
        <v>0.6</v>
      </c>
      <c r="T29" s="75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</row>
    <row r="30" spans="1:37" x14ac:dyDescent="0.25">
      <c r="A30" s="68" t="s">
        <v>147</v>
      </c>
      <c r="B30" s="142"/>
      <c r="C30" s="142"/>
      <c r="D30" s="142"/>
      <c r="E30" s="142"/>
      <c r="F30" s="142"/>
      <c r="G30" s="142"/>
      <c r="H30" s="142"/>
      <c r="I30" s="142"/>
      <c r="J30" s="142"/>
      <c r="N30" s="142"/>
      <c r="O30" s="142">
        <v>0.13</v>
      </c>
      <c r="P30" s="142">
        <v>0.12</v>
      </c>
      <c r="Q30" s="83">
        <v>0.4</v>
      </c>
      <c r="R30" s="89">
        <v>0.2</v>
      </c>
      <c r="S30" s="63">
        <v>0.4</v>
      </c>
      <c r="T30" s="75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</row>
    <row r="31" spans="1:37" x14ac:dyDescent="0.25">
      <c r="A31" s="68"/>
      <c r="B31" s="142"/>
      <c r="C31" s="142"/>
      <c r="D31" s="142"/>
      <c r="E31" s="142"/>
      <c r="F31" s="142"/>
      <c r="G31" s="142"/>
      <c r="H31" s="142"/>
      <c r="I31" s="142"/>
      <c r="J31" s="142"/>
      <c r="Q31" s="59"/>
      <c r="R31" s="75"/>
      <c r="S31" s="75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</row>
    <row r="32" spans="1:37" x14ac:dyDescent="0.25">
      <c r="A32" s="69" t="s">
        <v>733</v>
      </c>
      <c r="B32" s="142"/>
      <c r="C32" s="142"/>
      <c r="D32" s="142"/>
      <c r="E32" s="142"/>
      <c r="F32" s="142"/>
      <c r="G32" s="142"/>
      <c r="H32" s="142"/>
      <c r="I32" s="142"/>
      <c r="J32" s="142"/>
      <c r="N32" s="141">
        <v>716504</v>
      </c>
      <c r="O32" s="141">
        <v>688018</v>
      </c>
      <c r="P32" s="141">
        <v>673431</v>
      </c>
      <c r="Q32" s="86">
        <v>606905</v>
      </c>
      <c r="R32" s="86">
        <v>560172</v>
      </c>
      <c r="S32" s="86">
        <v>451513</v>
      </c>
      <c r="T32" s="86">
        <v>529600</v>
      </c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</row>
    <row r="33" spans="1:37" x14ac:dyDescent="0.25">
      <c r="A33" s="69" t="s">
        <v>734</v>
      </c>
      <c r="B33" s="142"/>
      <c r="C33" s="142"/>
      <c r="D33" s="142"/>
      <c r="E33" s="141">
        <v>19599288</v>
      </c>
      <c r="F33" s="142"/>
      <c r="G33" s="142"/>
      <c r="H33" s="142"/>
      <c r="I33" s="142"/>
      <c r="J33" s="142"/>
      <c r="K33" s="141">
        <v>16317998</v>
      </c>
      <c r="N33" s="141">
        <v>12958391</v>
      </c>
      <c r="O33" s="141">
        <v>12623040</v>
      </c>
      <c r="P33" s="141">
        <v>12269691</v>
      </c>
      <c r="Q33" s="86">
        <v>11987735</v>
      </c>
      <c r="R33" s="86">
        <v>11689914</v>
      </c>
      <c r="S33" s="86">
        <v>11408323</v>
      </c>
      <c r="T33" s="86">
        <v>11111219</v>
      </c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</row>
    <row r="34" spans="1:37" x14ac:dyDescent="0.25">
      <c r="A34" s="69" t="s">
        <v>735</v>
      </c>
      <c r="B34" s="142"/>
      <c r="C34" s="142"/>
      <c r="D34" s="142"/>
      <c r="E34" s="142"/>
      <c r="F34" s="142"/>
      <c r="G34" s="142"/>
      <c r="H34" s="142"/>
      <c r="I34" s="142"/>
      <c r="J34" s="142"/>
      <c r="N34" s="144">
        <v>3.6200000000000003E-2</v>
      </c>
      <c r="O34" s="144">
        <v>5.5E-2</v>
      </c>
      <c r="P34" s="144">
        <v>5.5E-2</v>
      </c>
      <c r="Q34" s="94">
        <v>0.05</v>
      </c>
      <c r="R34" s="95">
        <v>4.8000000000000001E-2</v>
      </c>
      <c r="S34" s="95">
        <v>3.9E-2</v>
      </c>
      <c r="T34" s="94">
        <v>4.8000000000000001E-2</v>
      </c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</row>
    <row r="35" spans="1:37" x14ac:dyDescent="0.25">
      <c r="A35" s="69" t="s">
        <v>736</v>
      </c>
      <c r="B35" s="142"/>
      <c r="C35" s="142"/>
      <c r="D35" s="142"/>
      <c r="E35" s="141">
        <v>5696</v>
      </c>
      <c r="F35" s="142"/>
      <c r="G35" s="142"/>
      <c r="H35" s="142"/>
      <c r="I35" s="142"/>
      <c r="J35" s="142"/>
      <c r="N35" s="141">
        <v>1735</v>
      </c>
      <c r="P35" s="142">
        <v>1667</v>
      </c>
      <c r="Q35" s="86">
        <v>1675</v>
      </c>
      <c r="R35" s="86">
        <v>1514</v>
      </c>
      <c r="S35" s="86">
        <v>1610</v>
      </c>
      <c r="T35" s="86">
        <v>1641</v>
      </c>
      <c r="U35" s="53">
        <v>1664</v>
      </c>
      <c r="V35" s="53">
        <v>1664</v>
      </c>
      <c r="W35" s="53"/>
      <c r="X35" s="53"/>
      <c r="Y35" s="53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</row>
    <row r="36" spans="1:37" x14ac:dyDescent="0.25">
      <c r="A36" s="69" t="s">
        <v>737</v>
      </c>
      <c r="B36" s="142"/>
      <c r="C36" s="142"/>
      <c r="D36" s="142"/>
      <c r="E36" s="142"/>
      <c r="F36" s="142"/>
      <c r="G36" s="142"/>
      <c r="H36" s="142"/>
      <c r="I36" s="142"/>
      <c r="J36" s="142"/>
      <c r="N36" s="141">
        <v>59162</v>
      </c>
      <c r="P36" s="141">
        <v>53522</v>
      </c>
      <c r="Q36" s="86">
        <v>54826</v>
      </c>
      <c r="R36" s="86">
        <v>44453</v>
      </c>
      <c r="S36" s="86">
        <v>39592</v>
      </c>
      <c r="T36" s="86">
        <v>43997</v>
      </c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</row>
    <row r="37" spans="1:37" x14ac:dyDescent="0.25">
      <c r="A37" s="69" t="s">
        <v>738</v>
      </c>
      <c r="B37" s="142"/>
      <c r="C37" s="142"/>
      <c r="D37" s="142"/>
      <c r="E37" s="151">
        <v>4.0199999999999996</v>
      </c>
      <c r="F37" s="142"/>
      <c r="G37" s="142"/>
      <c r="H37" s="142"/>
      <c r="I37" s="142"/>
      <c r="J37" s="142"/>
      <c r="N37" s="141">
        <v>5.6</v>
      </c>
      <c r="P37" s="140">
        <v>6.2</v>
      </c>
      <c r="Q37" s="83">
        <v>5.9</v>
      </c>
      <c r="R37" s="75"/>
      <c r="S37" s="75"/>
      <c r="T37" s="83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</row>
    <row r="38" spans="1:37" x14ac:dyDescent="0.25">
      <c r="A38" s="69" t="s">
        <v>739</v>
      </c>
      <c r="B38" s="142"/>
      <c r="C38" s="142"/>
      <c r="D38" s="142"/>
      <c r="E38" s="151">
        <v>40.47</v>
      </c>
      <c r="F38" s="142"/>
      <c r="G38" s="142"/>
      <c r="H38" s="142"/>
      <c r="I38" s="142"/>
      <c r="J38" s="142"/>
      <c r="N38" s="141">
        <v>51.9</v>
      </c>
      <c r="P38" s="140">
        <v>53.7</v>
      </c>
      <c r="Q38" s="94">
        <v>0.53300000000000003</v>
      </c>
      <c r="R38" s="75"/>
      <c r="S38" s="75"/>
      <c r="T38" s="94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</row>
    <row r="39" spans="1:37" x14ac:dyDescent="0.25">
      <c r="A39" s="65" t="s">
        <v>740</v>
      </c>
      <c r="B39" s="142"/>
      <c r="C39" s="142"/>
      <c r="D39" s="142"/>
      <c r="E39" s="142"/>
      <c r="F39" s="142"/>
      <c r="G39" s="142"/>
      <c r="H39" s="142"/>
      <c r="I39" s="142"/>
      <c r="J39" s="142"/>
      <c r="N39" s="141">
        <v>15324</v>
      </c>
      <c r="O39" s="141">
        <v>383209</v>
      </c>
      <c r="P39" s="141">
        <v>15835</v>
      </c>
      <c r="Q39" s="86">
        <v>15495</v>
      </c>
      <c r="R39" s="86">
        <v>14027</v>
      </c>
      <c r="S39" s="87">
        <v>14186</v>
      </c>
      <c r="T39" s="87">
        <v>12674</v>
      </c>
      <c r="U39" s="99"/>
      <c r="V39" s="99"/>
      <c r="W39" s="99"/>
      <c r="X39" s="99"/>
      <c r="Y39" s="99"/>
      <c r="Z39" s="80"/>
      <c r="AA39" s="80"/>
      <c r="AB39" s="80"/>
      <c r="AC39" s="80"/>
      <c r="AD39" s="80"/>
      <c r="AE39" s="80"/>
      <c r="AF39" s="80"/>
      <c r="AG39" s="80"/>
      <c r="AH39" s="59"/>
      <c r="AI39" s="59"/>
      <c r="AJ39" s="59"/>
      <c r="AK39" s="59"/>
    </row>
    <row r="40" spans="1:37" x14ac:dyDescent="0.25">
      <c r="A40" s="65" t="s">
        <v>741</v>
      </c>
      <c r="B40" s="142"/>
      <c r="C40" s="142"/>
      <c r="D40" s="142"/>
      <c r="E40" s="142"/>
      <c r="F40" s="142"/>
      <c r="G40" s="142"/>
      <c r="H40" s="142"/>
      <c r="I40" s="142"/>
      <c r="J40" s="142"/>
      <c r="N40" s="141">
        <v>14510</v>
      </c>
      <c r="O40" s="141">
        <v>378148</v>
      </c>
      <c r="P40" s="141">
        <v>14466</v>
      </c>
      <c r="Q40" s="86">
        <v>14182</v>
      </c>
      <c r="R40" s="86">
        <v>12869</v>
      </c>
      <c r="S40" s="87">
        <v>13394</v>
      </c>
      <c r="T40" s="87">
        <v>12344</v>
      </c>
      <c r="U40" s="99"/>
      <c r="V40" s="99"/>
      <c r="W40" s="99"/>
      <c r="X40" s="99"/>
      <c r="Y40" s="99"/>
      <c r="Z40" s="80"/>
      <c r="AA40" s="80"/>
      <c r="AB40" s="80"/>
      <c r="AC40" s="80"/>
      <c r="AD40" s="80"/>
      <c r="AE40" s="80"/>
      <c r="AF40" s="80"/>
      <c r="AG40" s="80"/>
      <c r="AH40" s="59"/>
      <c r="AI40" s="59"/>
      <c r="AJ40" s="59"/>
      <c r="AK40" s="59"/>
    </row>
    <row r="41" spans="1:37" x14ac:dyDescent="0.25">
      <c r="A41" s="65"/>
      <c r="B41" s="142"/>
      <c r="C41" s="142"/>
      <c r="D41" s="142"/>
      <c r="E41" s="142"/>
      <c r="F41" s="142"/>
      <c r="G41" s="142"/>
      <c r="H41" s="142"/>
      <c r="I41" s="142"/>
      <c r="J41" s="142"/>
      <c r="N41" s="141"/>
      <c r="Q41" s="59"/>
      <c r="R41" s="59"/>
      <c r="S41" s="80"/>
      <c r="T41" s="80"/>
      <c r="U41" s="99"/>
      <c r="V41" s="99"/>
      <c r="W41" s="99"/>
      <c r="X41" s="99"/>
      <c r="Y41" s="99"/>
      <c r="Z41" s="80"/>
      <c r="AA41" s="80"/>
      <c r="AB41" s="80"/>
      <c r="AC41" s="80"/>
      <c r="AD41" s="80"/>
      <c r="AE41" s="80"/>
      <c r="AF41" s="80"/>
      <c r="AG41" s="80"/>
      <c r="AH41" s="59"/>
      <c r="AI41" s="59"/>
      <c r="AJ41" s="59"/>
      <c r="AK41" s="59"/>
    </row>
    <row r="42" spans="1:37" x14ac:dyDescent="0.25">
      <c r="A42" s="70" t="s">
        <v>271</v>
      </c>
      <c r="B42" s="148"/>
      <c r="C42" s="148"/>
      <c r="D42" s="148"/>
      <c r="E42" s="145">
        <v>2439954</v>
      </c>
      <c r="F42" s="148"/>
      <c r="G42" s="148"/>
      <c r="H42" s="148"/>
      <c r="I42" s="148"/>
      <c r="J42" s="148"/>
      <c r="K42" s="145">
        <f>646388+1465046</f>
        <v>2111434</v>
      </c>
      <c r="L42" s="141">
        <v>1961070</v>
      </c>
      <c r="M42" s="145"/>
      <c r="N42" s="141">
        <v>1633423</v>
      </c>
      <c r="O42" s="146">
        <v>1326639</v>
      </c>
      <c r="P42" s="141">
        <v>1291853</v>
      </c>
      <c r="Q42" s="86">
        <v>1022592</v>
      </c>
      <c r="R42" s="86">
        <v>962706</v>
      </c>
      <c r="S42" s="86" t="s">
        <v>1365</v>
      </c>
      <c r="T42" s="86" t="s">
        <v>1366</v>
      </c>
      <c r="U42" s="86" t="s">
        <v>1367</v>
      </c>
      <c r="V42" s="59" t="s">
        <v>1368</v>
      </c>
      <c r="W42" s="59" t="s">
        <v>1369</v>
      </c>
      <c r="X42" s="59" t="s">
        <v>1370</v>
      </c>
      <c r="Y42" s="59" t="s">
        <v>1371</v>
      </c>
      <c r="Z42" s="59" t="s">
        <v>1372</v>
      </c>
      <c r="AA42" s="59">
        <v>247925</v>
      </c>
      <c r="AB42" s="59">
        <v>197421</v>
      </c>
      <c r="AC42" s="59">
        <v>263100</v>
      </c>
      <c r="AD42" s="59">
        <v>311135</v>
      </c>
      <c r="AE42" s="59">
        <v>293444</v>
      </c>
      <c r="AF42" s="59">
        <v>292764</v>
      </c>
      <c r="AG42" s="59">
        <v>248904</v>
      </c>
      <c r="AH42" s="59"/>
      <c r="AI42" s="59"/>
      <c r="AJ42" s="59"/>
      <c r="AK42" s="59"/>
    </row>
    <row r="43" spans="1:37" x14ac:dyDescent="0.25">
      <c r="A43" s="70" t="s">
        <v>272</v>
      </c>
      <c r="B43" s="148"/>
      <c r="C43" s="148"/>
      <c r="D43" s="148"/>
      <c r="E43" s="145">
        <v>304147</v>
      </c>
      <c r="F43" s="148"/>
      <c r="G43" s="148"/>
      <c r="H43" s="148"/>
      <c r="I43" s="148"/>
      <c r="J43" s="148"/>
      <c r="K43" s="145"/>
      <c r="L43" s="141">
        <v>216192</v>
      </c>
      <c r="M43" s="145"/>
      <c r="N43" s="141">
        <v>206538</v>
      </c>
      <c r="O43" s="146">
        <v>183507</v>
      </c>
      <c r="P43" s="141">
        <v>185038</v>
      </c>
      <c r="Q43" s="86">
        <v>156250</v>
      </c>
      <c r="R43" s="86">
        <v>150038</v>
      </c>
      <c r="S43" s="86"/>
      <c r="T43" s="86"/>
      <c r="U43" s="86"/>
      <c r="V43" s="59"/>
      <c r="W43" s="59"/>
      <c r="X43" s="59"/>
      <c r="Y43" s="59" t="s">
        <v>1</v>
      </c>
      <c r="Z43" s="59">
        <v>83234</v>
      </c>
      <c r="AA43" s="59">
        <v>61368</v>
      </c>
      <c r="AB43" s="59">
        <v>49269</v>
      </c>
      <c r="AC43" s="59">
        <v>50335</v>
      </c>
      <c r="AD43" s="59">
        <v>63885</v>
      </c>
      <c r="AE43" s="59">
        <v>64041</v>
      </c>
      <c r="AF43" s="59">
        <v>67317</v>
      </c>
      <c r="AG43" s="59">
        <v>61636</v>
      </c>
      <c r="AH43" s="59"/>
      <c r="AI43" s="59"/>
      <c r="AJ43" s="59"/>
      <c r="AK43" s="59"/>
    </row>
    <row r="44" spans="1:37" x14ac:dyDescent="0.25">
      <c r="A44" s="70" t="s">
        <v>273</v>
      </c>
      <c r="B44" s="148"/>
      <c r="C44" s="148"/>
      <c r="D44" s="148"/>
      <c r="E44" s="145">
        <v>662007</v>
      </c>
      <c r="F44" s="148"/>
      <c r="G44" s="148"/>
      <c r="H44" s="148"/>
      <c r="I44" s="148"/>
      <c r="J44" s="148"/>
      <c r="K44" s="145"/>
      <c r="L44" s="145"/>
      <c r="M44" s="145"/>
      <c r="N44" s="141">
        <v>147073</v>
      </c>
      <c r="O44" s="146">
        <v>127528</v>
      </c>
      <c r="P44" s="141">
        <v>130709</v>
      </c>
      <c r="Q44" s="86">
        <v>137099</v>
      </c>
      <c r="R44" s="86">
        <v>145749</v>
      </c>
      <c r="S44" s="86" t="s">
        <v>1373</v>
      </c>
      <c r="T44" s="86" t="s">
        <v>1374</v>
      </c>
      <c r="U44" s="86" t="s">
        <v>1375</v>
      </c>
      <c r="V44" s="59" t="s">
        <v>1376</v>
      </c>
      <c r="W44" s="59" t="s">
        <v>1377</v>
      </c>
      <c r="X44" s="59" t="s">
        <v>798</v>
      </c>
      <c r="Y44" s="59" t="s">
        <v>1</v>
      </c>
      <c r="Z44" s="59">
        <v>165829</v>
      </c>
      <c r="AA44" s="59">
        <v>187592</v>
      </c>
      <c r="AB44" s="59">
        <v>111796</v>
      </c>
      <c r="AC44" s="59">
        <v>160339</v>
      </c>
      <c r="AD44" s="59">
        <v>192942</v>
      </c>
      <c r="AE44" s="59">
        <v>164050</v>
      </c>
      <c r="AF44" s="59">
        <v>149130</v>
      </c>
      <c r="AG44" s="59">
        <v>136082</v>
      </c>
      <c r="AH44" s="59"/>
      <c r="AI44" s="59"/>
      <c r="AJ44" s="59"/>
      <c r="AK44" s="59"/>
    </row>
    <row r="45" spans="1:37" x14ac:dyDescent="0.25">
      <c r="A45" s="70" t="s">
        <v>274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7"/>
      <c r="L45" s="147"/>
      <c r="M45" s="147"/>
      <c r="N45" s="141"/>
      <c r="O45" s="148">
        <v>938</v>
      </c>
      <c r="P45" s="141" t="s">
        <v>1378</v>
      </c>
      <c r="Q45" s="86">
        <v>1772</v>
      </c>
      <c r="R45" s="86" t="s">
        <v>1417</v>
      </c>
      <c r="S45" s="86" t="s">
        <v>1379</v>
      </c>
      <c r="T45" s="86" t="s">
        <v>1380</v>
      </c>
      <c r="U45" s="86" t="s">
        <v>1381</v>
      </c>
      <c r="V45" s="59" t="s">
        <v>1382</v>
      </c>
      <c r="W45" s="59" t="s">
        <v>1383</v>
      </c>
      <c r="X45" s="59"/>
      <c r="Y45" s="59">
        <v>670</v>
      </c>
      <c r="Z45" s="59">
        <v>711</v>
      </c>
      <c r="AA45" s="59">
        <v>594</v>
      </c>
      <c r="AB45" s="59" t="s">
        <v>1</v>
      </c>
      <c r="AC45" s="59">
        <v>609</v>
      </c>
      <c r="AD45" s="59">
        <v>672</v>
      </c>
      <c r="AE45" s="59">
        <v>460</v>
      </c>
      <c r="AF45" s="59">
        <v>377</v>
      </c>
      <c r="AG45" s="59">
        <v>242</v>
      </c>
      <c r="AH45" s="59"/>
      <c r="AI45" s="59"/>
      <c r="AJ45" s="59"/>
      <c r="AK45" s="59"/>
    </row>
    <row r="46" spans="1:37" x14ac:dyDescent="0.25">
      <c r="A46" s="70"/>
      <c r="B46" s="148"/>
      <c r="C46" s="148"/>
      <c r="D46" s="148"/>
      <c r="E46" s="148"/>
      <c r="F46" s="148"/>
      <c r="G46" s="148"/>
      <c r="H46" s="148"/>
      <c r="I46" s="148"/>
      <c r="J46" s="148"/>
      <c r="K46" s="147"/>
      <c r="L46" s="147"/>
      <c r="M46" s="147"/>
      <c r="N46" s="141"/>
      <c r="O46" s="147"/>
      <c r="Q46" s="59"/>
      <c r="R46" s="83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</row>
    <row r="47" spans="1:37" x14ac:dyDescent="0.25">
      <c r="A47" s="48" t="s">
        <v>275</v>
      </c>
      <c r="B47" s="148"/>
      <c r="C47" s="148">
        <v>58</v>
      </c>
      <c r="D47" s="148">
        <v>58.4</v>
      </c>
      <c r="E47" s="148">
        <v>57</v>
      </c>
      <c r="F47" s="148">
        <v>58</v>
      </c>
      <c r="G47" s="148">
        <v>58</v>
      </c>
      <c r="H47" s="148"/>
      <c r="I47" s="148"/>
      <c r="J47" s="148"/>
      <c r="K47" s="148"/>
      <c r="L47" s="148"/>
      <c r="M47" s="148">
        <v>58</v>
      </c>
      <c r="N47" s="141">
        <v>57</v>
      </c>
      <c r="O47" s="148">
        <v>58</v>
      </c>
      <c r="P47" s="142" t="s">
        <v>892</v>
      </c>
      <c r="Q47" s="83" t="s">
        <v>933</v>
      </c>
      <c r="R47" s="83" t="s">
        <v>1384</v>
      </c>
      <c r="S47" s="83">
        <v>48</v>
      </c>
      <c r="T47" s="83" t="s">
        <v>1385</v>
      </c>
      <c r="U47" s="83" t="s">
        <v>934</v>
      </c>
      <c r="V47" s="83" t="s">
        <v>865</v>
      </c>
      <c r="W47" s="83" t="s">
        <v>867</v>
      </c>
      <c r="X47" s="59" t="s">
        <v>869</v>
      </c>
      <c r="Y47" s="59" t="s">
        <v>935</v>
      </c>
      <c r="Z47" s="59" t="s">
        <v>870</v>
      </c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</row>
    <row r="48" spans="1:37" x14ac:dyDescent="0.25">
      <c r="A48" s="48" t="s">
        <v>276</v>
      </c>
      <c r="B48" s="148"/>
      <c r="C48" s="148">
        <v>88</v>
      </c>
      <c r="D48" s="148">
        <v>87.9</v>
      </c>
      <c r="E48" s="148">
        <v>86</v>
      </c>
      <c r="F48" s="148">
        <v>81</v>
      </c>
      <c r="G48" s="148">
        <v>87</v>
      </c>
      <c r="H48" s="148"/>
      <c r="I48" s="148"/>
      <c r="J48" s="148"/>
      <c r="K48" s="148"/>
      <c r="L48" s="148"/>
      <c r="M48" s="148">
        <v>90</v>
      </c>
      <c r="N48" s="141">
        <v>88</v>
      </c>
      <c r="O48" s="148">
        <v>80</v>
      </c>
      <c r="P48" s="142">
        <v>79</v>
      </c>
      <c r="Q48" s="83" t="s">
        <v>837</v>
      </c>
      <c r="R48" s="83" t="s">
        <v>1386</v>
      </c>
      <c r="S48" s="83">
        <v>72</v>
      </c>
      <c r="T48" s="83" t="s">
        <v>805</v>
      </c>
      <c r="U48" s="83" t="s">
        <v>1387</v>
      </c>
      <c r="V48" s="83" t="s">
        <v>1388</v>
      </c>
      <c r="W48" s="83" t="s">
        <v>892</v>
      </c>
      <c r="X48" s="59" t="s">
        <v>1384</v>
      </c>
      <c r="Y48" s="59" t="s">
        <v>916</v>
      </c>
      <c r="Z48" s="59" t="s">
        <v>866</v>
      </c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</row>
    <row r="49" spans="1:43" x14ac:dyDescent="0.25">
      <c r="A49" s="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1"/>
      <c r="O49" s="148"/>
      <c r="P49" s="142"/>
      <c r="Q49" s="83"/>
      <c r="R49" s="83"/>
      <c r="S49" s="83"/>
      <c r="T49" s="83"/>
      <c r="U49" s="83"/>
      <c r="V49" s="83"/>
      <c r="W49" s="83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</row>
    <row r="50" spans="1:43" x14ac:dyDescent="0.25">
      <c r="A50" s="48" t="s">
        <v>277</v>
      </c>
      <c r="B50" s="148"/>
      <c r="C50" s="123">
        <v>24.4</v>
      </c>
      <c r="D50" s="123">
        <v>27</v>
      </c>
      <c r="E50" s="123">
        <v>23.88</v>
      </c>
      <c r="F50" s="123">
        <v>21.32</v>
      </c>
      <c r="G50" s="123">
        <v>25.54</v>
      </c>
      <c r="H50" s="148"/>
      <c r="I50" s="148"/>
      <c r="J50" s="148"/>
      <c r="K50" s="148">
        <v>68</v>
      </c>
      <c r="L50" s="148"/>
      <c r="M50" s="148">
        <v>79</v>
      </c>
      <c r="N50" s="141">
        <v>90</v>
      </c>
      <c r="O50" s="148">
        <v>82</v>
      </c>
      <c r="P50" s="142" t="s">
        <v>1389</v>
      </c>
      <c r="Q50" s="83">
        <v>75</v>
      </c>
      <c r="R50" s="83" t="s">
        <v>1386</v>
      </c>
      <c r="S50" s="83" t="s">
        <v>1386</v>
      </c>
      <c r="T50" s="83" t="s">
        <v>1390</v>
      </c>
      <c r="U50" s="83" t="s">
        <v>931</v>
      </c>
      <c r="V50" s="83" t="s">
        <v>894</v>
      </c>
      <c r="W50" s="83" t="s">
        <v>895</v>
      </c>
      <c r="X50" s="59" t="s">
        <v>838</v>
      </c>
      <c r="Y50" s="59" t="s">
        <v>960</v>
      </c>
      <c r="Z50" s="59" t="s">
        <v>1391</v>
      </c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</row>
    <row r="51" spans="1:43" x14ac:dyDescent="0.25">
      <c r="A51" s="48" t="s">
        <v>278</v>
      </c>
      <c r="B51" s="148"/>
      <c r="C51" s="123">
        <v>38.9</v>
      </c>
      <c r="D51" s="123">
        <v>42</v>
      </c>
      <c r="E51" s="123">
        <v>38.14</v>
      </c>
      <c r="F51" s="123">
        <v>32.08</v>
      </c>
      <c r="G51" s="123">
        <v>30.31</v>
      </c>
      <c r="H51" s="148"/>
      <c r="I51" s="148"/>
      <c r="J51" s="148"/>
      <c r="K51" s="148"/>
      <c r="L51" s="148"/>
      <c r="M51" s="148">
        <v>57</v>
      </c>
      <c r="N51" s="141">
        <v>64</v>
      </c>
      <c r="O51" s="142">
        <v>61</v>
      </c>
      <c r="P51" s="148" t="s">
        <v>892</v>
      </c>
      <c r="Q51" s="96">
        <v>55</v>
      </c>
      <c r="R51" s="96" t="s">
        <v>932</v>
      </c>
      <c r="S51" s="80" t="s">
        <v>916</v>
      </c>
      <c r="T51" s="80" t="s">
        <v>797</v>
      </c>
      <c r="U51" s="96" t="s">
        <v>864</v>
      </c>
      <c r="V51" s="96" t="s">
        <v>865</v>
      </c>
      <c r="W51" s="96" t="s">
        <v>867</v>
      </c>
      <c r="X51" s="96" t="s">
        <v>869</v>
      </c>
      <c r="Y51" s="96" t="s">
        <v>896</v>
      </c>
      <c r="Z51" s="80" t="s">
        <v>840</v>
      </c>
      <c r="AA51" s="80"/>
      <c r="AB51" s="80"/>
      <c r="AC51" s="80"/>
      <c r="AD51" s="80" t="s">
        <v>1392</v>
      </c>
      <c r="AE51" s="80" t="s">
        <v>1393</v>
      </c>
      <c r="AF51" s="80" t="s">
        <v>1394</v>
      </c>
      <c r="AG51" s="80"/>
      <c r="AH51" s="59"/>
      <c r="AI51" s="97" t="s">
        <v>807</v>
      </c>
      <c r="AJ51" s="59"/>
      <c r="AK51" s="59"/>
    </row>
    <row r="52" spans="1:43" x14ac:dyDescent="0.25">
      <c r="A52" s="48" t="s">
        <v>279</v>
      </c>
      <c r="B52" s="148"/>
      <c r="C52" s="123">
        <v>17.11</v>
      </c>
      <c r="D52" s="123">
        <v>14.3</v>
      </c>
      <c r="E52" s="123">
        <v>20.87</v>
      </c>
      <c r="F52" s="123">
        <v>20.010000000000002</v>
      </c>
      <c r="G52" s="123">
        <v>21</v>
      </c>
      <c r="H52" s="148"/>
      <c r="I52" s="148"/>
      <c r="J52" s="148"/>
      <c r="K52" s="148">
        <v>5.79</v>
      </c>
      <c r="L52" s="148"/>
      <c r="M52" s="148"/>
      <c r="N52" s="141"/>
      <c r="O52" s="148"/>
      <c r="P52" s="148" t="s">
        <v>1395</v>
      </c>
      <c r="Q52" s="96" t="s">
        <v>114</v>
      </c>
      <c r="R52" s="83"/>
      <c r="S52" s="80"/>
      <c r="T52" s="80"/>
      <c r="U52" s="96" t="s">
        <v>281</v>
      </c>
      <c r="V52" s="96" t="s">
        <v>281</v>
      </c>
      <c r="W52" s="96" t="s">
        <v>282</v>
      </c>
      <c r="X52" s="96" t="s">
        <v>283</v>
      </c>
      <c r="Y52" s="96" t="s">
        <v>282</v>
      </c>
      <c r="Z52" s="80"/>
      <c r="AA52" s="80"/>
      <c r="AB52" s="80"/>
      <c r="AC52" s="80"/>
      <c r="AD52" s="80"/>
      <c r="AE52" s="80"/>
      <c r="AF52" s="80"/>
      <c r="AG52" s="80"/>
      <c r="AH52" s="59"/>
      <c r="AI52" s="59"/>
      <c r="AJ52" s="59"/>
      <c r="AK52" s="59"/>
    </row>
    <row r="53" spans="1:43" x14ac:dyDescent="0.25">
      <c r="A53" s="48" t="s">
        <v>280</v>
      </c>
      <c r="B53" s="148"/>
      <c r="C53" s="123"/>
      <c r="D53" s="123"/>
      <c r="E53" s="123"/>
      <c r="F53" s="123"/>
      <c r="G53" s="123"/>
      <c r="H53" s="148"/>
      <c r="I53" s="148"/>
      <c r="J53" s="148"/>
      <c r="K53" s="148"/>
      <c r="L53" s="148"/>
      <c r="M53" s="148"/>
      <c r="N53" s="141">
        <v>101</v>
      </c>
      <c r="O53" s="148">
        <v>95</v>
      </c>
      <c r="P53" s="148">
        <v>94</v>
      </c>
      <c r="Q53" s="96">
        <v>92</v>
      </c>
      <c r="R53" s="83">
        <v>91</v>
      </c>
      <c r="S53" s="80">
        <v>90</v>
      </c>
      <c r="T53" s="80">
        <v>79</v>
      </c>
      <c r="U53" s="96">
        <v>74</v>
      </c>
      <c r="V53" s="96">
        <v>61</v>
      </c>
      <c r="W53" s="96">
        <v>52</v>
      </c>
      <c r="X53" s="96">
        <v>50</v>
      </c>
      <c r="Y53" s="96">
        <v>65</v>
      </c>
      <c r="Z53" s="80"/>
      <c r="AA53" s="80"/>
      <c r="AB53" s="80"/>
      <c r="AC53" s="80"/>
      <c r="AD53" s="80"/>
      <c r="AE53" s="80"/>
      <c r="AF53" s="80"/>
      <c r="AG53" s="80"/>
      <c r="AH53" s="59"/>
      <c r="AI53" s="59"/>
      <c r="AJ53" s="59"/>
      <c r="AK53" s="59"/>
    </row>
    <row r="54" spans="1:43" ht="12.75" customHeight="1" x14ac:dyDescent="0.25">
      <c r="A54" s="48" t="s">
        <v>1436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1"/>
      <c r="O54" s="148"/>
      <c r="P54" s="148"/>
      <c r="Q54" s="96"/>
      <c r="R54" s="83"/>
      <c r="S54" s="80"/>
      <c r="T54" s="80"/>
      <c r="U54" s="96"/>
      <c r="V54" s="96"/>
      <c r="W54" s="96"/>
      <c r="X54" s="96"/>
      <c r="Y54" s="96"/>
      <c r="Z54" s="80"/>
      <c r="AA54" s="80"/>
      <c r="AB54" s="80"/>
      <c r="AC54" s="80"/>
      <c r="AD54" s="80"/>
      <c r="AE54" s="80"/>
      <c r="AF54" s="80"/>
      <c r="AG54" s="80"/>
      <c r="AH54" s="59"/>
      <c r="AI54" s="59"/>
      <c r="AJ54" s="59"/>
      <c r="AK54" s="59"/>
    </row>
    <row r="55" spans="1:43" ht="12" customHeight="1" x14ac:dyDescent="0.25">
      <c r="A55" s="48" t="s">
        <v>1437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1"/>
      <c r="O55" s="148"/>
      <c r="P55" s="148"/>
      <c r="Q55" s="96"/>
      <c r="R55" s="83"/>
      <c r="S55" s="80"/>
      <c r="T55" s="80"/>
      <c r="U55" s="96"/>
      <c r="V55" s="96"/>
      <c r="W55" s="96"/>
      <c r="X55" s="96"/>
      <c r="Y55" s="96"/>
      <c r="Z55" s="80"/>
      <c r="AA55" s="80"/>
      <c r="AB55" s="80"/>
      <c r="AC55" s="80"/>
      <c r="AD55" s="80"/>
      <c r="AE55" s="80"/>
      <c r="AF55" s="80"/>
      <c r="AG55" s="80"/>
      <c r="AH55" s="59"/>
      <c r="AI55" s="59"/>
      <c r="AJ55" s="59"/>
      <c r="AK55" s="59"/>
    </row>
    <row r="56" spans="1:43" x14ac:dyDescent="0.25">
      <c r="A56" s="48" t="s">
        <v>1431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>
        <v>13.7</v>
      </c>
      <c r="L56" s="148">
        <v>13.8</v>
      </c>
      <c r="M56" s="148">
        <v>13.8</v>
      </c>
      <c r="N56" s="148">
        <v>15.5</v>
      </c>
      <c r="O56" s="148">
        <v>15.5</v>
      </c>
      <c r="P56" s="148"/>
      <c r="Q56" s="96"/>
      <c r="R56" s="83"/>
      <c r="S56" s="80"/>
      <c r="T56" s="80"/>
      <c r="U56" s="96"/>
      <c r="V56" s="96"/>
      <c r="W56" s="96"/>
      <c r="X56" s="96"/>
      <c r="Y56" s="96"/>
      <c r="Z56" s="80"/>
      <c r="AA56" s="80"/>
      <c r="AB56" s="80"/>
      <c r="AC56" s="80"/>
      <c r="AD56" s="80"/>
      <c r="AE56" s="80"/>
      <c r="AF56" s="80"/>
      <c r="AG56" s="80"/>
      <c r="AH56" s="59"/>
      <c r="AI56" s="59"/>
      <c r="AJ56" s="59"/>
      <c r="AK56" s="59"/>
    </row>
    <row r="57" spans="1:43" x14ac:dyDescent="0.25">
      <c r="A57" s="48" t="s">
        <v>1432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>
        <v>95</v>
      </c>
      <c r="L57" s="148">
        <v>92.2</v>
      </c>
      <c r="M57" s="148">
        <v>92.2</v>
      </c>
      <c r="N57" s="148">
        <v>101.4</v>
      </c>
      <c r="O57" s="148">
        <v>101.4</v>
      </c>
      <c r="P57" s="148"/>
      <c r="Q57" s="96"/>
      <c r="R57" s="83"/>
      <c r="S57" s="80"/>
      <c r="T57" s="80"/>
      <c r="U57" s="96"/>
      <c r="V57" s="96"/>
      <c r="W57" s="96"/>
      <c r="X57" s="96"/>
      <c r="Y57" s="96"/>
      <c r="Z57" s="80"/>
      <c r="AA57" s="80"/>
      <c r="AB57" s="80"/>
      <c r="AC57" s="80"/>
      <c r="AD57" s="80"/>
      <c r="AE57" s="80"/>
      <c r="AF57" s="80"/>
      <c r="AG57" s="80"/>
      <c r="AH57" s="59"/>
      <c r="AI57" s="59"/>
      <c r="AJ57" s="59"/>
      <c r="AK57" s="59"/>
    </row>
    <row r="58" spans="1:43" ht="13.8" x14ac:dyDescent="0.25">
      <c r="A58" s="48" t="s">
        <v>1433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52"/>
      <c r="M58" s="148"/>
      <c r="N58" s="141"/>
      <c r="O58" s="148"/>
      <c r="P58" s="148"/>
      <c r="Q58" s="96"/>
      <c r="R58" s="83"/>
      <c r="S58" s="80"/>
      <c r="T58" s="80"/>
      <c r="U58" s="96"/>
      <c r="V58" s="96"/>
      <c r="W58" s="96"/>
      <c r="X58" s="96"/>
      <c r="Y58" s="96"/>
      <c r="Z58" s="80"/>
      <c r="AA58" s="80"/>
      <c r="AB58" s="80"/>
      <c r="AC58" s="80"/>
      <c r="AD58" s="80"/>
      <c r="AE58" s="80"/>
      <c r="AF58" s="80"/>
      <c r="AG58" s="80"/>
      <c r="AH58" s="59"/>
      <c r="AI58" s="59"/>
      <c r="AJ58" s="59"/>
      <c r="AK58" s="59"/>
    </row>
    <row r="59" spans="1:43" ht="13.8" x14ac:dyDescent="0.25">
      <c r="A59" s="48" t="s">
        <v>1434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52"/>
      <c r="M59" s="148"/>
      <c r="N59" s="141"/>
      <c r="O59" s="148"/>
      <c r="P59" s="148"/>
      <c r="Q59" s="96"/>
      <c r="R59" s="83"/>
      <c r="S59" s="80"/>
      <c r="T59" s="80"/>
      <c r="U59" s="96"/>
      <c r="V59" s="96"/>
      <c r="W59" s="96"/>
      <c r="X59" s="96"/>
      <c r="Y59" s="96"/>
      <c r="Z59" s="80"/>
      <c r="AA59" s="80"/>
      <c r="AB59" s="80"/>
      <c r="AC59" s="80"/>
      <c r="AD59" s="80"/>
      <c r="AE59" s="80"/>
      <c r="AF59" s="80"/>
      <c r="AG59" s="80"/>
      <c r="AH59" s="59"/>
      <c r="AI59" s="59"/>
      <c r="AJ59" s="59"/>
      <c r="AK59" s="59"/>
    </row>
    <row r="60" spans="1:43" x14ac:dyDescent="0.25">
      <c r="A60" s="48" t="s">
        <v>1435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1"/>
      <c r="O60" s="148"/>
      <c r="P60" s="148"/>
      <c r="Q60" s="96"/>
      <c r="R60" s="83"/>
      <c r="S60" s="80"/>
      <c r="T60" s="80"/>
      <c r="U60" s="96"/>
      <c r="V60" s="96"/>
      <c r="W60" s="96"/>
      <c r="X60" s="96"/>
      <c r="Y60" s="96"/>
      <c r="Z60" s="80"/>
      <c r="AA60" s="80"/>
      <c r="AB60" s="80"/>
      <c r="AC60" s="80"/>
      <c r="AD60" s="80"/>
      <c r="AE60" s="80"/>
      <c r="AF60" s="80"/>
      <c r="AG60" s="80"/>
      <c r="AH60" s="59"/>
      <c r="AI60" s="59"/>
      <c r="AJ60" s="59"/>
      <c r="AK60" s="59"/>
    </row>
    <row r="61" spans="1:43" x14ac:dyDescent="0.25">
      <c r="A61" t="s">
        <v>1449</v>
      </c>
      <c r="B61" s="153"/>
      <c r="C61" s="153"/>
      <c r="D61" s="153" t="s">
        <v>1450</v>
      </c>
      <c r="E61" s="153">
        <v>97.8</v>
      </c>
      <c r="F61" s="153">
        <v>101.3</v>
      </c>
      <c r="G61" s="153">
        <v>105.1</v>
      </c>
      <c r="H61" s="153">
        <v>109.1</v>
      </c>
      <c r="I61" s="153">
        <v>113.2</v>
      </c>
      <c r="J61" s="153">
        <v>117.6</v>
      </c>
      <c r="K61" s="153">
        <v>122.1</v>
      </c>
      <c r="L61" s="153">
        <v>126.7</v>
      </c>
      <c r="M61" s="153">
        <v>131.5</v>
      </c>
      <c r="N61" s="153">
        <v>136.4</v>
      </c>
      <c r="O61" s="153">
        <v>141.5</v>
      </c>
      <c r="P61" s="153">
        <v>146.6</v>
      </c>
      <c r="Q61">
        <v>151.9</v>
      </c>
      <c r="R61">
        <v>157.4</v>
      </c>
      <c r="S61">
        <v>163.19999999999999</v>
      </c>
      <c r="T61">
        <v>169.3</v>
      </c>
      <c r="U61">
        <v>175.5</v>
      </c>
      <c r="V61">
        <v>181.9</v>
      </c>
      <c r="W61">
        <v>188.1</v>
      </c>
      <c r="X61">
        <v>194</v>
      </c>
      <c r="Y61">
        <v>199.3</v>
      </c>
      <c r="Z61">
        <v>204</v>
      </c>
      <c r="AA61">
        <v>208.1</v>
      </c>
      <c r="AB61">
        <v>211.7</v>
      </c>
      <c r="AC61">
        <v>215</v>
      </c>
      <c r="AD61">
        <v>218.3</v>
      </c>
      <c r="AE61">
        <v>221.6</v>
      </c>
      <c r="AF61">
        <v>225.5</v>
      </c>
      <c r="AG61">
        <v>229.8</v>
      </c>
      <c r="AH61">
        <v>234.7</v>
      </c>
      <c r="AI61">
        <v>240</v>
      </c>
      <c r="AJ61">
        <v>245.8</v>
      </c>
      <c r="AK61">
        <v>252.1</v>
      </c>
      <c r="AL61">
        <v>258.89999999999998</v>
      </c>
      <c r="AM61">
        <v>266.10000000000002</v>
      </c>
      <c r="AN61">
        <v>273.7</v>
      </c>
      <c r="AO61">
        <v>281.60000000000002</v>
      </c>
      <c r="AP61">
        <v>289.39999999999998</v>
      </c>
      <c r="AQ61">
        <v>297.39999999999998</v>
      </c>
    </row>
    <row r="62" spans="1:43" x14ac:dyDescent="0.25">
      <c r="A62" s="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1"/>
      <c r="O62" s="148"/>
      <c r="P62" s="148"/>
      <c r="Q62" s="96"/>
      <c r="R62" s="83"/>
      <c r="S62" s="80"/>
      <c r="T62" s="80"/>
      <c r="U62" s="96"/>
      <c r="V62" s="96"/>
      <c r="W62" s="96"/>
      <c r="X62" s="96"/>
      <c r="Y62" s="96"/>
      <c r="Z62" s="80"/>
      <c r="AA62" s="80"/>
      <c r="AB62" s="80"/>
      <c r="AC62" s="80"/>
      <c r="AD62" s="80"/>
      <c r="AE62" s="80"/>
      <c r="AF62" s="80"/>
      <c r="AG62" s="80"/>
      <c r="AH62" s="59"/>
      <c r="AI62" s="59"/>
      <c r="AJ62" s="59"/>
      <c r="AK62" s="59"/>
    </row>
    <row r="63" spans="1:43" x14ac:dyDescent="0.25">
      <c r="A63" s="65"/>
      <c r="B63" s="142"/>
      <c r="C63" s="142"/>
      <c r="D63" s="142"/>
      <c r="E63" s="142"/>
      <c r="F63" s="142"/>
      <c r="G63" s="142"/>
      <c r="H63" s="142"/>
      <c r="I63" s="142"/>
      <c r="J63" s="142"/>
      <c r="N63" s="141"/>
      <c r="Q63" s="59"/>
      <c r="R63" s="59"/>
      <c r="S63" s="45"/>
      <c r="T63" s="45"/>
      <c r="U63" s="45"/>
      <c r="V63" s="45"/>
      <c r="W63" s="45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59"/>
      <c r="AI63" s="59"/>
      <c r="AJ63" s="59"/>
      <c r="AK63" s="59"/>
    </row>
    <row r="64" spans="1:43" x14ac:dyDescent="0.25">
      <c r="A64" s="70" t="s">
        <v>284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7"/>
      <c r="L64" s="147"/>
      <c r="M64" s="147"/>
      <c r="N64" s="141"/>
      <c r="O64" s="147"/>
      <c r="P64" s="147" t="s">
        <v>1396</v>
      </c>
      <c r="Q64" s="81" t="s">
        <v>1397</v>
      </c>
      <c r="R64" s="59" t="s">
        <v>1398</v>
      </c>
      <c r="S64" s="45" t="s">
        <v>1399</v>
      </c>
      <c r="T64" s="45" t="s">
        <v>1400</v>
      </c>
      <c r="U64" s="45" t="s">
        <v>1401</v>
      </c>
      <c r="V64" s="45" t="s">
        <v>1402</v>
      </c>
      <c r="W64" s="45" t="s">
        <v>1403</v>
      </c>
      <c r="X64" s="45" t="s">
        <v>1404</v>
      </c>
      <c r="Y64" s="45" t="s">
        <v>1405</v>
      </c>
      <c r="Z64" s="45" t="s">
        <v>1406</v>
      </c>
      <c r="AA64" s="45" t="s">
        <v>1407</v>
      </c>
      <c r="AB64" s="45" t="s">
        <v>1408</v>
      </c>
      <c r="AC64" s="45" t="s">
        <v>1409</v>
      </c>
      <c r="AD64" s="45" t="s">
        <v>1410</v>
      </c>
      <c r="AE64" s="45" t="s">
        <v>1411</v>
      </c>
      <c r="AF64" s="45" t="s">
        <v>1412</v>
      </c>
      <c r="AG64" s="45" t="s">
        <v>1413</v>
      </c>
      <c r="AH64" s="59"/>
      <c r="AI64" s="59"/>
      <c r="AJ64" s="59"/>
      <c r="AK64" s="59"/>
    </row>
    <row r="65" spans="1:43" ht="12.75" customHeight="1" x14ac:dyDescent="0.25">
      <c r="A65" s="48" t="s">
        <v>1452</v>
      </c>
      <c r="B65" s="148"/>
      <c r="C65" s="148" t="s">
        <v>1450</v>
      </c>
      <c r="D65" s="148">
        <v>47779</v>
      </c>
      <c r="E65" s="148">
        <v>48191</v>
      </c>
      <c r="F65" s="148">
        <v>48685</v>
      </c>
      <c r="G65" s="148">
        <v>49175</v>
      </c>
      <c r="H65" s="148">
        <v>49682</v>
      </c>
      <c r="I65" s="148">
        <v>50203</v>
      </c>
      <c r="J65" s="148">
        <v>50757</v>
      </c>
      <c r="K65" s="148">
        <v>51307</v>
      </c>
      <c r="L65" s="148">
        <v>51813</v>
      </c>
      <c r="M65" s="148">
        <v>52289</v>
      </c>
      <c r="N65" s="141">
        <v>52671</v>
      </c>
      <c r="O65" s="148">
        <v>52943</v>
      </c>
      <c r="P65" s="148">
        <v>53132</v>
      </c>
      <c r="Q65" s="96">
        <v>53233</v>
      </c>
      <c r="R65" s="83">
        <v>53242</v>
      </c>
      <c r="S65" s="80">
        <v>53186</v>
      </c>
      <c r="T65" s="80">
        <v>53115</v>
      </c>
      <c r="U65" s="96">
        <v>53045</v>
      </c>
      <c r="V65" s="96">
        <v>52932</v>
      </c>
      <c r="W65" s="96">
        <v>52791</v>
      </c>
      <c r="X65" s="96">
        <v>52596</v>
      </c>
      <c r="Y65" s="96">
        <v>52276</v>
      </c>
      <c r="Z65" s="80">
        <v>51834</v>
      </c>
      <c r="AA65" s="80">
        <v>51305</v>
      </c>
      <c r="AB65" s="80">
        <v>50726</v>
      </c>
      <c r="AC65" s="80">
        <v>50139</v>
      </c>
      <c r="AD65" s="80">
        <v>49570</v>
      </c>
      <c r="AE65" s="80">
        <v>49065</v>
      </c>
      <c r="AF65" s="80">
        <v>48665</v>
      </c>
      <c r="AG65" s="80">
        <v>48401</v>
      </c>
      <c r="AH65" s="59">
        <v>48292</v>
      </c>
      <c r="AI65" s="59">
        <v>48324</v>
      </c>
      <c r="AJ65" s="59">
        <v>48474</v>
      </c>
      <c r="AK65" s="59">
        <v>48752</v>
      </c>
      <c r="AL65" s="7">
        <v>49133</v>
      </c>
      <c r="AM65" s="7">
        <v>49567</v>
      </c>
      <c r="AN65" s="7">
        <v>50015</v>
      </c>
      <c r="AO65" s="7">
        <v>50468</v>
      </c>
      <c r="AP65" s="7">
        <v>50882</v>
      </c>
      <c r="AQ65" s="7">
        <v>51270</v>
      </c>
    </row>
    <row r="66" spans="1:43" ht="12.75" customHeight="1" x14ac:dyDescent="0.25">
      <c r="A66" s="48" t="s">
        <v>1453</v>
      </c>
      <c r="B66" s="148"/>
      <c r="C66" s="148" t="s">
        <v>1450</v>
      </c>
      <c r="D66" s="148">
        <v>73632</v>
      </c>
      <c r="E66" s="148">
        <v>74971</v>
      </c>
      <c r="F66" s="148">
        <v>76481</v>
      </c>
      <c r="G66" s="148">
        <v>77977</v>
      </c>
      <c r="H66" s="148">
        <v>79495</v>
      </c>
      <c r="I66" s="148">
        <v>81022</v>
      </c>
      <c r="J66" s="148">
        <v>82606</v>
      </c>
      <c r="K66" s="148">
        <v>84165</v>
      </c>
      <c r="L66" s="148">
        <v>85624</v>
      </c>
      <c r="M66" s="148">
        <v>87037</v>
      </c>
      <c r="N66" s="141">
        <v>88284</v>
      </c>
      <c r="O66" s="148">
        <v>89332</v>
      </c>
      <c r="P66" s="148">
        <v>90259</v>
      </c>
      <c r="Q66" s="96">
        <v>91065</v>
      </c>
      <c r="R66" s="83">
        <v>91738</v>
      </c>
      <c r="S66" s="80">
        <v>92337</v>
      </c>
      <c r="T66" s="80">
        <v>92961</v>
      </c>
      <c r="U66" s="96">
        <v>93625</v>
      </c>
      <c r="V66" s="96">
        <v>94207</v>
      </c>
      <c r="W66" s="96">
        <v>94723</v>
      </c>
      <c r="X66" s="96">
        <v>95105</v>
      </c>
      <c r="Y66" s="96">
        <v>95177</v>
      </c>
      <c r="Z66" s="80">
        <v>94935</v>
      </c>
      <c r="AA66" s="80">
        <v>94442</v>
      </c>
      <c r="AB66" s="80">
        <v>93779</v>
      </c>
      <c r="AC66" s="80">
        <v>93053</v>
      </c>
      <c r="AD66" s="80">
        <v>92334</v>
      </c>
      <c r="AE66" s="80">
        <v>91743</v>
      </c>
      <c r="AF66" s="80">
        <v>91382</v>
      </c>
      <c r="AG66" s="80">
        <v>91308</v>
      </c>
      <c r="AH66" s="59">
        <v>91557</v>
      </c>
      <c r="AI66" s="59">
        <v>92069</v>
      </c>
      <c r="AJ66" s="59">
        <v>92785</v>
      </c>
      <c r="AK66" s="59">
        <v>93734</v>
      </c>
      <c r="AL66" s="7">
        <v>94864</v>
      </c>
      <c r="AM66" s="7">
        <v>96077</v>
      </c>
      <c r="AN66" s="7">
        <v>97299</v>
      </c>
      <c r="AO66" s="7">
        <v>98537</v>
      </c>
      <c r="AP66" s="7">
        <v>99700</v>
      </c>
      <c r="AQ66" s="7">
        <v>100833</v>
      </c>
    </row>
    <row r="67" spans="1:43" ht="12.75" customHeight="1" x14ac:dyDescent="0.25">
      <c r="A67" s="48" t="s">
        <v>1454</v>
      </c>
      <c r="B67" s="148"/>
      <c r="C67" s="148" t="s">
        <v>1450</v>
      </c>
      <c r="D67" s="148" t="s">
        <v>1450</v>
      </c>
      <c r="E67" s="148" t="s">
        <v>1450</v>
      </c>
      <c r="F67" s="148">
        <v>4400</v>
      </c>
      <c r="G67" s="148">
        <v>4500</v>
      </c>
      <c r="H67" s="148">
        <v>4700</v>
      </c>
      <c r="I67" s="148">
        <v>4800</v>
      </c>
      <c r="J67" s="148">
        <v>4900</v>
      </c>
      <c r="K67" s="148">
        <v>4800</v>
      </c>
      <c r="L67" s="148">
        <v>4700</v>
      </c>
      <c r="M67" s="148">
        <v>4600</v>
      </c>
      <c r="N67" s="141">
        <v>4500</v>
      </c>
      <c r="O67" s="148">
        <v>4400</v>
      </c>
      <c r="P67" s="148">
        <v>4300</v>
      </c>
      <c r="Q67" s="96">
        <v>4300</v>
      </c>
      <c r="R67" s="83">
        <v>4300</v>
      </c>
      <c r="S67" s="80">
        <v>4300</v>
      </c>
      <c r="T67" s="80">
        <v>4300</v>
      </c>
      <c r="U67" s="96">
        <v>4400</v>
      </c>
      <c r="V67" s="96">
        <v>4400</v>
      </c>
      <c r="W67" s="96">
        <v>4500</v>
      </c>
      <c r="X67" s="96" t="s">
        <v>1450</v>
      </c>
      <c r="Y67" s="96" t="s">
        <v>1450</v>
      </c>
      <c r="Z67" s="80" t="s">
        <v>1450</v>
      </c>
      <c r="AA67" s="80" t="s">
        <v>1450</v>
      </c>
      <c r="AB67" s="80" t="s">
        <v>1450</v>
      </c>
      <c r="AC67" s="80" t="s">
        <v>1450</v>
      </c>
      <c r="AD67" s="80" t="s">
        <v>1450</v>
      </c>
      <c r="AE67" s="80" t="s">
        <v>1450</v>
      </c>
      <c r="AF67" s="80" t="s">
        <v>1450</v>
      </c>
      <c r="AG67" s="80" t="s">
        <v>1450</v>
      </c>
      <c r="AH67" s="59" t="s">
        <v>1450</v>
      </c>
      <c r="AI67" s="59" t="s">
        <v>1450</v>
      </c>
      <c r="AJ67" s="59" t="s">
        <v>1450</v>
      </c>
      <c r="AK67" s="59" t="s">
        <v>1450</v>
      </c>
      <c r="AL67" s="7" t="s">
        <v>1450</v>
      </c>
      <c r="AM67" s="7" t="s">
        <v>1450</v>
      </c>
      <c r="AN67" s="7" t="s">
        <v>1450</v>
      </c>
      <c r="AO67" s="7" t="s">
        <v>1450</v>
      </c>
      <c r="AP67" s="7" t="s">
        <v>1450</v>
      </c>
      <c r="AQ67" s="7" t="s">
        <v>1450</v>
      </c>
    </row>
    <row r="68" spans="1:43" ht="12.75" customHeight="1" x14ac:dyDescent="0.25">
      <c r="A68" s="48" t="s">
        <v>1455</v>
      </c>
      <c r="B68" s="148"/>
      <c r="C68" s="148" t="s">
        <v>1450</v>
      </c>
      <c r="D68" s="148">
        <v>25958</v>
      </c>
      <c r="E68" s="148">
        <v>26034</v>
      </c>
      <c r="F68" s="148">
        <v>26116</v>
      </c>
      <c r="G68" s="148">
        <v>26165</v>
      </c>
      <c r="H68" s="148">
        <v>26271</v>
      </c>
      <c r="I68" s="148">
        <v>26405</v>
      </c>
      <c r="J68" s="148">
        <v>26519</v>
      </c>
      <c r="K68" s="148">
        <v>26672</v>
      </c>
      <c r="L68" s="148">
        <v>26858</v>
      </c>
      <c r="M68" s="148">
        <v>27030</v>
      </c>
      <c r="N68" s="141">
        <v>27145</v>
      </c>
      <c r="O68" s="148">
        <v>27183</v>
      </c>
      <c r="P68" s="148">
        <v>27143</v>
      </c>
      <c r="Q68" s="96">
        <v>27047</v>
      </c>
      <c r="R68" s="83">
        <v>26955</v>
      </c>
      <c r="S68" s="80">
        <v>26893</v>
      </c>
      <c r="T68" s="80">
        <v>26885</v>
      </c>
      <c r="U68" s="96">
        <v>26958</v>
      </c>
      <c r="V68" s="96">
        <v>27080</v>
      </c>
      <c r="W68" s="96">
        <v>27196</v>
      </c>
      <c r="X68" s="96">
        <v>27295</v>
      </c>
      <c r="Y68" s="96">
        <v>27344</v>
      </c>
      <c r="Z68" s="80">
        <v>27388</v>
      </c>
      <c r="AA68" s="80">
        <v>27440</v>
      </c>
      <c r="AB68" s="80">
        <v>27510</v>
      </c>
      <c r="AC68" s="80">
        <v>27576</v>
      </c>
      <c r="AD68" s="80">
        <v>27575</v>
      </c>
      <c r="AE68" s="80">
        <v>27553</v>
      </c>
      <c r="AF68" s="80">
        <v>27575</v>
      </c>
      <c r="AG68" s="80">
        <v>27654</v>
      </c>
      <c r="AH68" s="59">
        <v>27715</v>
      </c>
      <c r="AI68" s="59">
        <v>27701</v>
      </c>
      <c r="AJ68" s="59">
        <v>27599</v>
      </c>
      <c r="AK68" s="59">
        <v>27437</v>
      </c>
      <c r="AL68" s="7">
        <v>27291</v>
      </c>
      <c r="AM68" s="7">
        <v>27321</v>
      </c>
      <c r="AN68" s="7">
        <v>27618</v>
      </c>
      <c r="AO68" s="7">
        <v>28114</v>
      </c>
      <c r="AP68" s="7">
        <v>28730</v>
      </c>
      <c r="AQ68" s="7">
        <v>29361</v>
      </c>
    </row>
    <row r="70" spans="1:43" ht="12.75" customHeight="1" x14ac:dyDescent="0.25">
      <c r="A70" s="48" t="s">
        <v>1456</v>
      </c>
      <c r="B70" s="148"/>
      <c r="C70" s="148">
        <v>2800</v>
      </c>
      <c r="D70" s="148">
        <v>3000</v>
      </c>
      <c r="E70" s="148">
        <v>3200</v>
      </c>
      <c r="F70" s="148">
        <v>3400</v>
      </c>
      <c r="G70" s="148">
        <v>3600</v>
      </c>
      <c r="H70" s="148">
        <v>3800</v>
      </c>
      <c r="I70" s="148">
        <v>4000</v>
      </c>
      <c r="J70" s="148">
        <v>4000</v>
      </c>
      <c r="K70" s="148">
        <v>4200</v>
      </c>
      <c r="L70" s="148">
        <v>4400</v>
      </c>
      <c r="M70" s="148">
        <v>4600</v>
      </c>
      <c r="N70" s="141">
        <v>5000</v>
      </c>
      <c r="O70" s="148">
        <v>5200</v>
      </c>
      <c r="P70" s="148">
        <v>5200</v>
      </c>
      <c r="Q70" s="96">
        <v>5100</v>
      </c>
      <c r="R70" s="83">
        <v>5500</v>
      </c>
      <c r="S70" s="80">
        <v>5600</v>
      </c>
      <c r="T70" s="80">
        <v>5500</v>
      </c>
      <c r="U70" s="96">
        <v>6000</v>
      </c>
      <c r="V70" s="96">
        <v>6300</v>
      </c>
      <c r="W70" s="96">
        <v>6800</v>
      </c>
      <c r="X70" s="96">
        <v>7400</v>
      </c>
      <c r="Y70" s="96">
        <v>7700</v>
      </c>
      <c r="Z70" s="80">
        <v>9100</v>
      </c>
      <c r="AA70" s="80">
        <v>9500</v>
      </c>
      <c r="AB70" s="80">
        <v>10000</v>
      </c>
      <c r="AC70" s="80">
        <v>11000</v>
      </c>
      <c r="AD70" s="80">
        <v>11000</v>
      </c>
      <c r="AE70" s="80">
        <v>11000</v>
      </c>
      <c r="AF70" s="80">
        <v>11000</v>
      </c>
      <c r="AG70" s="80">
        <v>9900</v>
      </c>
      <c r="AH70" s="59" t="s">
        <v>1450</v>
      </c>
      <c r="AI70" s="59" t="s">
        <v>1450</v>
      </c>
      <c r="AJ70" s="59" t="s">
        <v>1450</v>
      </c>
      <c r="AK70" s="59" t="s">
        <v>1450</v>
      </c>
      <c r="AL70" s="7" t="s">
        <v>1450</v>
      </c>
      <c r="AM70" s="7" t="s">
        <v>1450</v>
      </c>
      <c r="AN70" s="7" t="s">
        <v>1450</v>
      </c>
      <c r="AO70" s="7" t="s">
        <v>1450</v>
      </c>
      <c r="AP70" s="7" t="s">
        <v>1450</v>
      </c>
      <c r="AQ70" s="7" t="s">
        <v>1450</v>
      </c>
    </row>
    <row r="71" spans="1:43" ht="12.75" customHeight="1" x14ac:dyDescent="0.25">
      <c r="A71" s="48" t="s">
        <v>1457</v>
      </c>
      <c r="B71" s="148"/>
      <c r="C71" s="148" t="s">
        <v>1450</v>
      </c>
      <c r="D71" s="148" t="s">
        <v>1450</v>
      </c>
      <c r="E71" s="148" t="s">
        <v>1450</v>
      </c>
      <c r="F71" s="148" t="s">
        <v>1450</v>
      </c>
      <c r="G71" s="148" t="s">
        <v>1450</v>
      </c>
      <c r="H71" s="148" t="s">
        <v>1450</v>
      </c>
      <c r="I71" s="148" t="s">
        <v>1450</v>
      </c>
      <c r="J71" s="148" t="s">
        <v>1450</v>
      </c>
      <c r="K71" s="148" t="s">
        <v>1450</v>
      </c>
      <c r="L71" s="148" t="s">
        <v>1450</v>
      </c>
      <c r="M71" s="148" t="s">
        <v>1450</v>
      </c>
      <c r="N71" s="141" t="s">
        <v>1450</v>
      </c>
      <c r="O71" s="148" t="s">
        <v>1450</v>
      </c>
      <c r="P71" s="148" t="s">
        <v>1450</v>
      </c>
      <c r="Q71" s="96" t="s">
        <v>1450</v>
      </c>
      <c r="R71" s="83" t="s">
        <v>1450</v>
      </c>
      <c r="S71" s="80" t="s">
        <v>1450</v>
      </c>
      <c r="T71" s="80" t="s">
        <v>1450</v>
      </c>
      <c r="U71" s="96" t="s">
        <v>1450</v>
      </c>
      <c r="V71" s="96" t="s">
        <v>1450</v>
      </c>
      <c r="W71" s="96" t="s">
        <v>1450</v>
      </c>
      <c r="X71" s="96" t="s">
        <v>1450</v>
      </c>
      <c r="Y71" s="96" t="s">
        <v>1450</v>
      </c>
      <c r="Z71" s="80" t="s">
        <v>1450</v>
      </c>
      <c r="AA71" s="80" t="s">
        <v>1450</v>
      </c>
      <c r="AB71" s="80" t="s">
        <v>1450</v>
      </c>
      <c r="AC71" s="80" t="s">
        <v>1450</v>
      </c>
      <c r="AD71" s="80" t="s">
        <v>1450</v>
      </c>
      <c r="AE71" s="80" t="s">
        <v>1450</v>
      </c>
      <c r="AF71" s="80" t="s">
        <v>1450</v>
      </c>
      <c r="AG71" s="80" t="s">
        <v>1450</v>
      </c>
      <c r="AH71" s="59" t="s">
        <v>1450</v>
      </c>
      <c r="AI71" s="59" t="s">
        <v>1450</v>
      </c>
      <c r="AJ71" s="59" t="s">
        <v>1450</v>
      </c>
      <c r="AK71" s="59" t="s">
        <v>1450</v>
      </c>
      <c r="AL71" s="7" t="s">
        <v>1450</v>
      </c>
      <c r="AM71" s="7" t="s">
        <v>1450</v>
      </c>
      <c r="AN71" s="7" t="s">
        <v>1450</v>
      </c>
      <c r="AO71" s="7" t="s">
        <v>1450</v>
      </c>
      <c r="AP71" s="7" t="s">
        <v>1450</v>
      </c>
      <c r="AQ71" s="7" t="s">
        <v>1450</v>
      </c>
    </row>
    <row r="72" spans="1:43" ht="12.75" customHeight="1" x14ac:dyDescent="0.25">
      <c r="A72" s="48" t="s">
        <v>1458</v>
      </c>
      <c r="B72" s="148"/>
      <c r="C72" s="148">
        <v>5100</v>
      </c>
      <c r="D72" s="148">
        <v>5400</v>
      </c>
      <c r="E72" s="148">
        <v>5600</v>
      </c>
      <c r="F72" s="148">
        <v>5900</v>
      </c>
      <c r="G72" s="148">
        <v>6200</v>
      </c>
      <c r="H72" s="148">
        <v>6400</v>
      </c>
      <c r="I72" s="148">
        <v>6700</v>
      </c>
      <c r="J72" s="148">
        <v>7000</v>
      </c>
      <c r="K72" s="148">
        <v>6700</v>
      </c>
      <c r="L72" s="148">
        <v>7100</v>
      </c>
      <c r="M72" s="148">
        <v>7700</v>
      </c>
      <c r="N72" s="141">
        <v>8300</v>
      </c>
      <c r="O72" s="148">
        <v>9100</v>
      </c>
      <c r="P72" s="148">
        <v>9000</v>
      </c>
      <c r="Q72" s="96">
        <v>9200</v>
      </c>
      <c r="R72" s="83">
        <v>9700</v>
      </c>
      <c r="S72" s="80">
        <v>9900</v>
      </c>
      <c r="T72" s="80">
        <v>10000</v>
      </c>
      <c r="U72" s="96">
        <v>11000</v>
      </c>
      <c r="V72" s="96">
        <v>11000</v>
      </c>
      <c r="W72" s="96">
        <v>12000</v>
      </c>
      <c r="X72" s="96">
        <v>12000</v>
      </c>
      <c r="Y72" s="96">
        <v>13000</v>
      </c>
      <c r="Z72" s="80">
        <v>14000</v>
      </c>
      <c r="AA72" s="80">
        <v>15000</v>
      </c>
      <c r="AB72" s="80">
        <v>15000</v>
      </c>
      <c r="AC72" s="80">
        <v>16000</v>
      </c>
      <c r="AD72" s="80">
        <v>16000</v>
      </c>
      <c r="AE72" s="80">
        <v>16000</v>
      </c>
      <c r="AF72" s="80">
        <v>15000</v>
      </c>
      <c r="AG72" s="80">
        <v>13000</v>
      </c>
      <c r="AH72" s="59" t="s">
        <v>1450</v>
      </c>
      <c r="AI72" s="59" t="s">
        <v>1450</v>
      </c>
      <c r="AJ72" s="59" t="s">
        <v>1450</v>
      </c>
      <c r="AK72" s="59" t="s">
        <v>1450</v>
      </c>
      <c r="AL72" s="7" t="s">
        <v>1450</v>
      </c>
      <c r="AM72" s="7" t="s">
        <v>1450</v>
      </c>
      <c r="AN72" s="7" t="s">
        <v>1450</v>
      </c>
      <c r="AO72" s="7" t="s">
        <v>1450</v>
      </c>
      <c r="AP72" s="7" t="s">
        <v>1450</v>
      </c>
      <c r="AQ72" s="7" t="s">
        <v>1450</v>
      </c>
    </row>
    <row r="73" spans="1:43" ht="12.75" customHeight="1" x14ac:dyDescent="0.25">
      <c r="A73" s="48" t="s">
        <v>1459</v>
      </c>
      <c r="B73" s="148"/>
      <c r="C73" s="148">
        <v>2100</v>
      </c>
      <c r="D73" s="148">
        <v>2100</v>
      </c>
      <c r="E73" s="148">
        <v>2100</v>
      </c>
      <c r="F73" s="148">
        <v>2200</v>
      </c>
      <c r="G73" s="148">
        <v>2200</v>
      </c>
      <c r="H73" s="148">
        <v>2300</v>
      </c>
      <c r="I73" s="148">
        <v>2500</v>
      </c>
      <c r="J73" s="148">
        <v>2600</v>
      </c>
      <c r="K73" s="148">
        <v>2200</v>
      </c>
      <c r="L73" s="148">
        <v>2400</v>
      </c>
      <c r="M73" s="148">
        <v>2700</v>
      </c>
      <c r="N73" s="141">
        <v>2900</v>
      </c>
      <c r="O73" s="148">
        <v>3400</v>
      </c>
      <c r="P73" s="148">
        <v>3300</v>
      </c>
      <c r="Q73" s="96">
        <v>3600</v>
      </c>
      <c r="R73" s="83">
        <v>3800</v>
      </c>
      <c r="S73" s="80">
        <v>3900</v>
      </c>
      <c r="T73" s="80">
        <v>4000</v>
      </c>
      <c r="U73" s="96">
        <v>4000</v>
      </c>
      <c r="V73" s="96">
        <v>4100</v>
      </c>
      <c r="W73" s="96">
        <v>4200</v>
      </c>
      <c r="X73" s="96">
        <v>4200</v>
      </c>
      <c r="Y73" s="96">
        <v>4100</v>
      </c>
      <c r="Z73" s="80">
        <v>4100</v>
      </c>
      <c r="AA73" s="80">
        <v>4000</v>
      </c>
      <c r="AB73" s="80">
        <v>3900</v>
      </c>
      <c r="AC73" s="80">
        <v>3600</v>
      </c>
      <c r="AD73" s="80">
        <v>3400</v>
      </c>
      <c r="AE73" s="80">
        <v>3000</v>
      </c>
      <c r="AF73" s="80">
        <v>2600</v>
      </c>
      <c r="AG73" s="80">
        <v>2200</v>
      </c>
      <c r="AH73" s="59" t="s">
        <v>1450</v>
      </c>
      <c r="AI73" s="59" t="s">
        <v>1450</v>
      </c>
      <c r="AJ73" s="59" t="s">
        <v>1450</v>
      </c>
      <c r="AK73" s="59" t="s">
        <v>1450</v>
      </c>
      <c r="AL73" s="7" t="s">
        <v>1450</v>
      </c>
      <c r="AM73" s="7" t="s">
        <v>1450</v>
      </c>
      <c r="AN73" s="7" t="s">
        <v>1450</v>
      </c>
      <c r="AO73" s="7" t="s">
        <v>1450</v>
      </c>
      <c r="AP73" s="7" t="s">
        <v>1450</v>
      </c>
      <c r="AQ73" s="7" t="s">
        <v>1450</v>
      </c>
    </row>
    <row r="74" spans="1:43" ht="12.75" customHeight="1" x14ac:dyDescent="0.25">
      <c r="A74" s="48" t="s">
        <v>1460</v>
      </c>
      <c r="B74" s="148"/>
      <c r="C74" s="148" t="s">
        <v>1450</v>
      </c>
      <c r="D74" s="148">
        <v>85</v>
      </c>
      <c r="E74" s="148">
        <v>85</v>
      </c>
      <c r="F74" s="148">
        <v>85</v>
      </c>
      <c r="G74" s="148">
        <v>85</v>
      </c>
      <c r="H74" s="148">
        <v>85</v>
      </c>
      <c r="I74" s="148">
        <v>85</v>
      </c>
      <c r="J74" s="148">
        <v>85</v>
      </c>
      <c r="K74" s="148">
        <v>89</v>
      </c>
      <c r="L74" s="148">
        <v>89</v>
      </c>
      <c r="M74" s="148">
        <v>85</v>
      </c>
      <c r="N74" s="141">
        <v>92</v>
      </c>
      <c r="O74" s="148">
        <v>92</v>
      </c>
      <c r="P74" s="148">
        <v>90</v>
      </c>
      <c r="Q74" s="96">
        <v>89</v>
      </c>
      <c r="R74" s="83">
        <v>86</v>
      </c>
      <c r="S74" s="80">
        <v>86</v>
      </c>
      <c r="T74" s="80">
        <v>60</v>
      </c>
      <c r="U74" s="96">
        <v>59</v>
      </c>
      <c r="V74" s="96">
        <v>52</v>
      </c>
      <c r="W74" s="96">
        <v>50</v>
      </c>
      <c r="X74" s="96">
        <v>43</v>
      </c>
      <c r="Y74" s="96">
        <v>38</v>
      </c>
      <c r="Z74" s="80">
        <v>37</v>
      </c>
      <c r="AA74" s="80">
        <v>36</v>
      </c>
      <c r="AB74" s="80">
        <v>36</v>
      </c>
      <c r="AC74" s="80">
        <v>34</v>
      </c>
      <c r="AD74" s="80">
        <v>36</v>
      </c>
      <c r="AE74" s="80">
        <v>36</v>
      </c>
      <c r="AF74" s="80">
        <v>45</v>
      </c>
      <c r="AG74" s="80">
        <v>45</v>
      </c>
      <c r="AH74" s="59">
        <v>36</v>
      </c>
      <c r="AI74" s="59">
        <v>24</v>
      </c>
      <c r="AJ74" s="59">
        <v>10</v>
      </c>
      <c r="AK74" s="59">
        <v>5</v>
      </c>
      <c r="AL74" s="7">
        <v>4</v>
      </c>
      <c r="AM74" s="7">
        <v>3</v>
      </c>
      <c r="AN74" s="7">
        <v>2</v>
      </c>
      <c r="AO74" s="7">
        <v>2</v>
      </c>
      <c r="AP74" s="7">
        <v>1</v>
      </c>
      <c r="AQ74" s="7" t="s">
        <v>1450</v>
      </c>
    </row>
    <row r="75" spans="1:43" ht="12.75" customHeight="1" x14ac:dyDescent="0.25">
      <c r="A75" s="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1"/>
      <c r="O75" s="148"/>
      <c r="P75" s="148"/>
      <c r="Q75" s="96"/>
      <c r="R75" s="83"/>
      <c r="S75" s="80"/>
      <c r="T75" s="80"/>
      <c r="U75" s="96"/>
      <c r="V75" s="96"/>
      <c r="W75" s="96"/>
      <c r="X75" s="96"/>
      <c r="Y75" s="96"/>
      <c r="Z75" s="80"/>
      <c r="AA75" s="80"/>
      <c r="AB75" s="80"/>
      <c r="AC75" s="80"/>
      <c r="AD75" s="80"/>
      <c r="AE75" s="80"/>
      <c r="AF75" s="80"/>
      <c r="AG75" s="80"/>
      <c r="AH75" s="59"/>
      <c r="AI75" s="59"/>
      <c r="AJ75" s="59"/>
      <c r="AK75" s="59"/>
    </row>
    <row r="76" spans="1:43" ht="12.75" customHeight="1" x14ac:dyDescent="0.25">
      <c r="A76" s="48" t="s">
        <v>1461</v>
      </c>
      <c r="B76" s="148"/>
      <c r="C76" s="148" t="s">
        <v>1450</v>
      </c>
      <c r="D76" s="148">
        <v>4532</v>
      </c>
      <c r="E76" s="148">
        <v>4420</v>
      </c>
      <c r="F76" s="148">
        <v>4304</v>
      </c>
      <c r="G76" s="148">
        <v>4180</v>
      </c>
      <c r="H76" s="148">
        <v>4065</v>
      </c>
      <c r="I76" s="148">
        <v>3948</v>
      </c>
      <c r="J76" s="148">
        <v>3836</v>
      </c>
      <c r="K76" s="148">
        <v>3725</v>
      </c>
      <c r="L76" s="148">
        <v>3622</v>
      </c>
      <c r="M76" s="148">
        <v>3534</v>
      </c>
      <c r="N76" s="141">
        <v>3448</v>
      </c>
      <c r="O76" s="148">
        <v>3375</v>
      </c>
      <c r="P76" s="148">
        <v>3308</v>
      </c>
      <c r="Q76" s="96">
        <v>3244</v>
      </c>
      <c r="R76" s="83">
        <v>3194</v>
      </c>
      <c r="S76" s="80">
        <v>3131</v>
      </c>
      <c r="T76" s="80">
        <v>3073</v>
      </c>
      <c r="U76" s="96">
        <v>3024</v>
      </c>
      <c r="V76" s="96">
        <v>2986</v>
      </c>
      <c r="W76" s="96">
        <v>2959</v>
      </c>
      <c r="X76" s="96">
        <v>2926</v>
      </c>
      <c r="Y76" s="96">
        <v>2891</v>
      </c>
      <c r="Z76" s="80">
        <v>2867</v>
      </c>
      <c r="AA76" s="80">
        <v>2844</v>
      </c>
      <c r="AB76" s="80">
        <v>2829</v>
      </c>
      <c r="AC76" s="80">
        <v>2787</v>
      </c>
      <c r="AD76" s="80">
        <v>2742</v>
      </c>
      <c r="AE76" s="80">
        <v>2703</v>
      </c>
      <c r="AF76" s="80">
        <v>2669</v>
      </c>
      <c r="AG76" s="80">
        <v>2647</v>
      </c>
      <c r="AH76" s="59" t="s">
        <v>1450</v>
      </c>
      <c r="AI76" s="59" t="s">
        <v>1450</v>
      </c>
      <c r="AJ76" s="59" t="s">
        <v>1450</v>
      </c>
      <c r="AK76" s="59" t="s">
        <v>1450</v>
      </c>
      <c r="AL76" s="7" t="s">
        <v>1450</v>
      </c>
      <c r="AM76" s="7" t="s">
        <v>1450</v>
      </c>
      <c r="AN76" s="7" t="s">
        <v>1450</v>
      </c>
      <c r="AO76" s="7" t="s">
        <v>1450</v>
      </c>
      <c r="AP76" s="7" t="s">
        <v>1450</v>
      </c>
      <c r="AQ76" s="7" t="s">
        <v>1450</v>
      </c>
    </row>
    <row r="77" spans="1:43" ht="12.75" customHeight="1" x14ac:dyDescent="0.25">
      <c r="A77" s="48" t="s">
        <v>1462</v>
      </c>
      <c r="B77" s="148"/>
      <c r="C77" s="148" t="s">
        <v>1450</v>
      </c>
      <c r="D77" s="148">
        <v>4350</v>
      </c>
      <c r="E77" s="148">
        <v>4240</v>
      </c>
      <c r="F77" s="148">
        <v>4115</v>
      </c>
      <c r="G77" s="148">
        <v>3985</v>
      </c>
      <c r="H77" s="148">
        <v>3861</v>
      </c>
      <c r="I77" s="148">
        <v>3742</v>
      </c>
      <c r="J77" s="148">
        <v>3638</v>
      </c>
      <c r="K77" s="148">
        <v>3561</v>
      </c>
      <c r="L77" s="148">
        <v>3509</v>
      </c>
      <c r="M77" s="148">
        <v>3474</v>
      </c>
      <c r="N77" s="141">
        <v>3435</v>
      </c>
      <c r="O77" s="148">
        <v>3404</v>
      </c>
      <c r="P77" s="148">
        <v>3383</v>
      </c>
      <c r="Q77" s="96">
        <v>3380</v>
      </c>
      <c r="R77" s="83">
        <v>3390</v>
      </c>
      <c r="S77" s="80">
        <v>3398</v>
      </c>
      <c r="T77" s="80">
        <v>3421</v>
      </c>
      <c r="U77" s="96">
        <v>3446</v>
      </c>
      <c r="V77" s="96">
        <v>3475</v>
      </c>
      <c r="W77" s="96">
        <v>3506</v>
      </c>
      <c r="X77" s="96">
        <v>3507</v>
      </c>
      <c r="Y77" s="96">
        <v>3505</v>
      </c>
      <c r="Z77" s="80">
        <v>3506</v>
      </c>
      <c r="AA77" s="80">
        <v>3502</v>
      </c>
      <c r="AB77" s="80">
        <v>3495</v>
      </c>
      <c r="AC77" s="80">
        <v>3453</v>
      </c>
      <c r="AD77" s="80">
        <v>3412</v>
      </c>
      <c r="AE77" s="80">
        <v>3368</v>
      </c>
      <c r="AF77" s="80">
        <v>3334</v>
      </c>
      <c r="AG77" s="80">
        <v>3299</v>
      </c>
      <c r="AH77" s="59" t="s">
        <v>1450</v>
      </c>
      <c r="AI77" s="59" t="s">
        <v>1450</v>
      </c>
      <c r="AJ77" s="59" t="s">
        <v>1450</v>
      </c>
      <c r="AK77" s="59" t="s">
        <v>1450</v>
      </c>
      <c r="AL77" s="7" t="s">
        <v>1450</v>
      </c>
      <c r="AM77" s="7" t="s">
        <v>1450</v>
      </c>
      <c r="AN77" s="7" t="s">
        <v>1450</v>
      </c>
      <c r="AO77" s="7" t="s">
        <v>1450</v>
      </c>
      <c r="AP77" s="7" t="s">
        <v>1450</v>
      </c>
      <c r="AQ77" s="7" t="s">
        <v>1450</v>
      </c>
    </row>
    <row r="78" spans="1:43" ht="12.75" customHeight="1" x14ac:dyDescent="0.25">
      <c r="A78" s="48" t="s">
        <v>1463</v>
      </c>
      <c r="B78" s="148"/>
      <c r="C78" s="148" t="s">
        <v>1450</v>
      </c>
      <c r="D78" s="148">
        <v>4091</v>
      </c>
      <c r="E78" s="148">
        <v>3995</v>
      </c>
      <c r="F78" s="148">
        <v>3909</v>
      </c>
      <c r="G78" s="148">
        <v>3845</v>
      </c>
      <c r="H78" s="148">
        <v>3771</v>
      </c>
      <c r="I78" s="148">
        <v>3706</v>
      </c>
      <c r="J78" s="148">
        <v>3653</v>
      </c>
      <c r="K78" s="148">
        <v>3602</v>
      </c>
      <c r="L78" s="148">
        <v>3566</v>
      </c>
      <c r="M78" s="148">
        <v>3549</v>
      </c>
      <c r="N78" s="141">
        <v>3516</v>
      </c>
      <c r="O78" s="148">
        <v>3494</v>
      </c>
      <c r="P78" s="148">
        <v>3487</v>
      </c>
      <c r="Q78" s="96">
        <v>3485</v>
      </c>
      <c r="R78" s="83">
        <v>3477</v>
      </c>
      <c r="S78" s="80">
        <v>3466</v>
      </c>
      <c r="T78" s="80">
        <v>3449</v>
      </c>
      <c r="U78" s="96">
        <v>3423</v>
      </c>
      <c r="V78" s="96">
        <v>3395</v>
      </c>
      <c r="W78" s="96">
        <v>3361</v>
      </c>
      <c r="X78" s="96">
        <v>3308</v>
      </c>
      <c r="Y78" s="96">
        <v>3253</v>
      </c>
      <c r="Z78" s="80">
        <v>3195</v>
      </c>
      <c r="AA78" s="80">
        <v>3130</v>
      </c>
      <c r="AB78" s="80">
        <v>3063</v>
      </c>
      <c r="AC78" s="80">
        <v>2975</v>
      </c>
      <c r="AD78" s="80">
        <v>2886</v>
      </c>
      <c r="AE78" s="80">
        <v>2808</v>
      </c>
      <c r="AF78" s="80">
        <v>2735</v>
      </c>
      <c r="AG78" s="80">
        <v>2684</v>
      </c>
      <c r="AH78" s="59" t="s">
        <v>1450</v>
      </c>
      <c r="AI78" s="59" t="s">
        <v>1450</v>
      </c>
      <c r="AJ78" s="59" t="s">
        <v>1450</v>
      </c>
      <c r="AK78" s="59" t="s">
        <v>1450</v>
      </c>
      <c r="AL78" s="7" t="s">
        <v>1450</v>
      </c>
      <c r="AM78" s="7" t="s">
        <v>1450</v>
      </c>
      <c r="AN78" s="7" t="s">
        <v>1450</v>
      </c>
      <c r="AO78" s="7" t="s">
        <v>1450</v>
      </c>
      <c r="AP78" s="7" t="s">
        <v>1450</v>
      </c>
      <c r="AQ78" s="7" t="s">
        <v>1450</v>
      </c>
    </row>
    <row r="79" spans="1:43" ht="12.75" customHeight="1" x14ac:dyDescent="0.25">
      <c r="A79" s="48" t="s">
        <v>1464</v>
      </c>
      <c r="B79" s="148"/>
      <c r="C79" s="148" t="s">
        <v>1450</v>
      </c>
      <c r="D79" s="148">
        <v>8600</v>
      </c>
      <c r="E79" s="148">
        <v>8666</v>
      </c>
      <c r="F79" s="148">
        <v>8690</v>
      </c>
      <c r="G79" s="148">
        <v>8682</v>
      </c>
      <c r="H79" s="148">
        <v>8639</v>
      </c>
      <c r="I79" s="148">
        <v>8595</v>
      </c>
      <c r="J79" s="148">
        <v>8502</v>
      </c>
      <c r="K79" s="148">
        <v>8389</v>
      </c>
      <c r="L79" s="148">
        <v>8261</v>
      </c>
      <c r="M79" s="148">
        <v>8131</v>
      </c>
      <c r="N79" s="141">
        <v>8045</v>
      </c>
      <c r="O79" s="148">
        <v>7927</v>
      </c>
      <c r="P79" s="148">
        <v>7797</v>
      </c>
      <c r="Q79" s="96">
        <v>7690</v>
      </c>
      <c r="R79" s="83">
        <v>7598</v>
      </c>
      <c r="S79" s="80">
        <v>7584</v>
      </c>
      <c r="T79" s="80">
        <v>7550</v>
      </c>
      <c r="U79" s="96">
        <v>7513</v>
      </c>
      <c r="V79" s="96">
        <v>7467</v>
      </c>
      <c r="W79" s="96">
        <v>7420</v>
      </c>
      <c r="X79" s="96">
        <v>7441</v>
      </c>
      <c r="Y79" s="96">
        <v>7432</v>
      </c>
      <c r="Z79" s="80">
        <v>7396</v>
      </c>
      <c r="AA79" s="80">
        <v>7363</v>
      </c>
      <c r="AB79" s="80">
        <v>7335</v>
      </c>
      <c r="AC79" s="80">
        <v>7381</v>
      </c>
      <c r="AD79" s="80">
        <v>7408</v>
      </c>
      <c r="AE79" s="80">
        <v>7408</v>
      </c>
      <c r="AF79" s="80">
        <v>7403</v>
      </c>
      <c r="AG79" s="80">
        <v>7407</v>
      </c>
      <c r="AH79" s="59" t="s">
        <v>1450</v>
      </c>
      <c r="AI79" s="59" t="s">
        <v>1450</v>
      </c>
      <c r="AJ79" s="59" t="s">
        <v>1450</v>
      </c>
      <c r="AK79" s="59" t="s">
        <v>1450</v>
      </c>
      <c r="AL79" s="7" t="s">
        <v>1450</v>
      </c>
      <c r="AM79" s="7" t="s">
        <v>1450</v>
      </c>
      <c r="AN79" s="7" t="s">
        <v>1450</v>
      </c>
      <c r="AO79" s="7" t="s">
        <v>1450</v>
      </c>
      <c r="AP79" s="7" t="s">
        <v>1450</v>
      </c>
      <c r="AQ79" s="7" t="s">
        <v>1450</v>
      </c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ignoredErrors>
    <ignoredError sqref="Q47 S42:U45" numberStoredAsText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B34"/>
  <sheetViews>
    <sheetView workbookViewId="0">
      <selection activeCell="E9" sqref="E9"/>
    </sheetView>
  </sheetViews>
  <sheetFormatPr baseColWidth="10" defaultColWidth="11.44140625" defaultRowHeight="13.2" x14ac:dyDescent="0.25"/>
  <cols>
    <col min="1" max="1" width="46.6640625" style="7" bestFit="1" customWidth="1"/>
    <col min="2" max="2" width="7" style="7" customWidth="1"/>
    <col min="3" max="5" width="8.6640625" style="7" bestFit="1" customWidth="1"/>
    <col min="6" max="10" width="7" style="7" customWidth="1"/>
    <col min="11" max="12" width="8.6640625" style="7" bestFit="1" customWidth="1"/>
    <col min="13" max="14" width="7.88671875" style="7" bestFit="1" customWidth="1"/>
    <col min="15" max="15" width="8.6640625" style="7" bestFit="1" customWidth="1"/>
    <col min="16" max="17" width="7.88671875" style="7" bestFit="1" customWidth="1"/>
    <col min="18" max="18" width="7" style="7" bestFit="1" customWidth="1"/>
    <col min="19" max="21" width="6.5546875" style="7" bestFit="1" customWidth="1"/>
    <col min="22" max="24" width="5.6640625" style="7" bestFit="1" customWidth="1"/>
    <col min="25" max="28" width="11.5546875" customWidth="1"/>
    <col min="29" max="16384" width="11.44140625" style="7"/>
  </cols>
  <sheetData>
    <row r="1" spans="1:24" x14ac:dyDescent="0.25">
      <c r="A1" s="7" t="s">
        <v>114</v>
      </c>
    </row>
    <row r="2" spans="1:24" ht="18" thickBot="1" x14ac:dyDescent="0.35">
      <c r="A2" s="39" t="s">
        <v>93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5">
      <c r="A3" s="36"/>
      <c r="B3" s="37">
        <v>2021</v>
      </c>
      <c r="C3" s="37">
        <v>2020</v>
      </c>
      <c r="D3" s="37">
        <v>2019</v>
      </c>
      <c r="E3" s="37">
        <v>2018</v>
      </c>
      <c r="F3" s="37">
        <v>2017</v>
      </c>
      <c r="G3" s="37">
        <v>2016</v>
      </c>
      <c r="H3" s="37">
        <v>2015</v>
      </c>
      <c r="I3" s="37">
        <v>2014</v>
      </c>
      <c r="J3" s="37">
        <v>2013</v>
      </c>
      <c r="K3" s="37">
        <v>2012</v>
      </c>
      <c r="L3" s="37">
        <v>2011</v>
      </c>
      <c r="M3" s="37">
        <v>2010</v>
      </c>
      <c r="N3" s="37">
        <v>2009</v>
      </c>
      <c r="O3" s="37">
        <v>2008</v>
      </c>
      <c r="P3" s="37">
        <v>2007</v>
      </c>
      <c r="Q3" s="37">
        <v>2006</v>
      </c>
      <c r="R3" s="37">
        <v>2005</v>
      </c>
      <c r="S3" s="37">
        <v>2004</v>
      </c>
      <c r="T3" s="37">
        <f>U3+1</f>
        <v>2003</v>
      </c>
      <c r="U3" s="37">
        <f>V3+1</f>
        <v>2002</v>
      </c>
      <c r="V3" s="37">
        <f>W3+1</f>
        <v>2001</v>
      </c>
      <c r="W3" s="37">
        <f>X3+1</f>
        <v>2000</v>
      </c>
      <c r="X3" s="37">
        <v>1999</v>
      </c>
    </row>
    <row r="4" spans="1:24" x14ac:dyDescent="0.25">
      <c r="A4" s="7" t="s">
        <v>1414</v>
      </c>
      <c r="C4" s="73">
        <v>25597236</v>
      </c>
      <c r="D4" s="73">
        <v>23145486</v>
      </c>
      <c r="E4" s="73">
        <v>22183662</v>
      </c>
      <c r="K4" s="73"/>
      <c r="L4" s="73"/>
      <c r="M4" s="73">
        <v>7407164</v>
      </c>
      <c r="N4" s="73">
        <v>4551526</v>
      </c>
      <c r="O4" s="73"/>
      <c r="P4" s="73">
        <v>2610890</v>
      </c>
      <c r="Q4" s="73">
        <v>1695469</v>
      </c>
      <c r="R4" s="73">
        <v>769225</v>
      </c>
      <c r="S4" s="73">
        <v>472695</v>
      </c>
      <c r="T4" s="73">
        <v>308198</v>
      </c>
      <c r="U4" s="73">
        <v>102577</v>
      </c>
      <c r="V4" s="73">
        <v>74761</v>
      </c>
      <c r="W4" s="73">
        <v>51484</v>
      </c>
      <c r="X4" s="73">
        <v>40573</v>
      </c>
    </row>
    <row r="5" spans="1:24" x14ac:dyDescent="0.25">
      <c r="A5" s="7" t="s">
        <v>94</v>
      </c>
      <c r="C5" s="73">
        <v>25315598</v>
      </c>
      <c r="D5" s="73">
        <v>22904212</v>
      </c>
      <c r="E5" s="73">
        <v>21955565</v>
      </c>
      <c r="K5" s="73">
        <v>14612835</v>
      </c>
      <c r="L5" s="73">
        <v>10822114</v>
      </c>
      <c r="M5" s="73">
        <v>7403576</v>
      </c>
      <c r="N5" s="73">
        <v>4460543</v>
      </c>
      <c r="O5" s="73">
        <v>3438568</v>
      </c>
      <c r="P5" s="73">
        <v>2530885</v>
      </c>
      <c r="Q5" s="73">
        <v>1512948</v>
      </c>
      <c r="R5" s="73">
        <v>761986</v>
      </c>
      <c r="S5" s="73">
        <v>406861</v>
      </c>
      <c r="T5" s="73">
        <v>247223</v>
      </c>
      <c r="U5" s="73">
        <v>45974</v>
      </c>
      <c r="V5" s="73">
        <v>23997</v>
      </c>
      <c r="W5" s="73">
        <v>4400</v>
      </c>
      <c r="X5" s="73"/>
    </row>
    <row r="6" spans="1:24" x14ac:dyDescent="0.25">
      <c r="A6" s="7" t="s">
        <v>95</v>
      </c>
      <c r="C6" s="73"/>
      <c r="D6" s="73"/>
      <c r="E6" s="73"/>
      <c r="K6" s="65"/>
      <c r="L6" s="65"/>
      <c r="M6" s="65"/>
      <c r="N6" s="65"/>
      <c r="O6" s="65"/>
      <c r="P6" s="65"/>
      <c r="Q6" s="65"/>
      <c r="R6" s="65"/>
      <c r="S6" s="65"/>
      <c r="T6" s="65"/>
      <c r="U6" s="65">
        <v>5820</v>
      </c>
      <c r="V6" s="65">
        <v>5947</v>
      </c>
      <c r="W6" s="65">
        <v>6585</v>
      </c>
      <c r="X6" s="65">
        <v>6375</v>
      </c>
    </row>
    <row r="7" spans="1:24" x14ac:dyDescent="0.25">
      <c r="A7" s="7" t="s">
        <v>96</v>
      </c>
      <c r="C7" s="73">
        <v>281638</v>
      </c>
      <c r="D7" s="73">
        <v>241274</v>
      </c>
      <c r="E7" s="73">
        <v>228097</v>
      </c>
      <c r="K7" s="73">
        <v>111979</v>
      </c>
      <c r="L7" s="73">
        <v>104700</v>
      </c>
      <c r="M7" s="73">
        <v>80148</v>
      </c>
      <c r="N7" s="73">
        <v>68070</v>
      </c>
      <c r="O7" s="73">
        <v>76544</v>
      </c>
      <c r="P7" s="73">
        <v>80005</v>
      </c>
      <c r="Q7" s="73">
        <v>82521</v>
      </c>
      <c r="R7" s="73">
        <v>75904</v>
      </c>
      <c r="S7" s="73">
        <v>65834</v>
      </c>
      <c r="T7" s="73">
        <v>60975</v>
      </c>
      <c r="U7" s="73">
        <v>56603</v>
      </c>
      <c r="V7" s="73">
        <v>44817</v>
      </c>
      <c r="W7" s="73">
        <v>40499</v>
      </c>
      <c r="X7" s="73">
        <v>34198</v>
      </c>
    </row>
    <row r="8" spans="1:24" x14ac:dyDescent="0.25">
      <c r="A8" s="7" t="s">
        <v>97</v>
      </c>
      <c r="C8" s="73"/>
      <c r="D8" s="73"/>
      <c r="E8" s="73"/>
      <c r="K8" s="65"/>
      <c r="L8" s="65"/>
      <c r="M8" s="65"/>
      <c r="N8" s="65"/>
      <c r="O8" s="65"/>
      <c r="P8" s="65"/>
      <c r="Q8" s="65">
        <v>6773</v>
      </c>
      <c r="R8" s="65">
        <v>7239</v>
      </c>
      <c r="S8" s="65">
        <v>5986</v>
      </c>
      <c r="T8" s="65"/>
      <c r="U8" s="65">
        <v>4232</v>
      </c>
      <c r="V8" s="65">
        <v>2496</v>
      </c>
      <c r="W8" s="65">
        <v>1851</v>
      </c>
      <c r="X8" s="65">
        <v>1014</v>
      </c>
    </row>
    <row r="9" spans="1:24" x14ac:dyDescent="0.25">
      <c r="A9" s="7" t="s">
        <v>98</v>
      </c>
      <c r="C9" s="73"/>
      <c r="D9" s="73"/>
      <c r="E9" s="73"/>
      <c r="K9" s="71"/>
      <c r="L9" s="71"/>
      <c r="M9" s="71">
        <v>0.51019999999999999</v>
      </c>
      <c r="N9" s="71">
        <v>0.36</v>
      </c>
      <c r="O9" s="71">
        <v>0.27</v>
      </c>
      <c r="P9" s="71">
        <v>0.20799999999999999</v>
      </c>
      <c r="Q9" s="71">
        <v>0.13</v>
      </c>
      <c r="R9" s="71">
        <v>7.1999999999999995E-2</v>
      </c>
      <c r="S9" s="71">
        <v>4.1000000000000002E-2</v>
      </c>
      <c r="T9" s="71">
        <v>2.8000000000000001E-2</v>
      </c>
      <c r="U9" s="71">
        <v>9.2999999999999992E-3</v>
      </c>
      <c r="V9" s="71">
        <v>7.0000000000000001E-3</v>
      </c>
      <c r="W9" s="71">
        <v>5.0000000000000001E-3</v>
      </c>
      <c r="X9" s="71">
        <v>4.1000000000000003E-3</v>
      </c>
    </row>
    <row r="10" spans="1:24" x14ac:dyDescent="0.25"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spans="1:24" x14ac:dyDescent="0.25">
      <c r="A11" s="7" t="s">
        <v>1442</v>
      </c>
      <c r="K11" s="65">
        <v>336</v>
      </c>
      <c r="L11" s="65">
        <v>263</v>
      </c>
      <c r="M11" s="65">
        <v>273</v>
      </c>
      <c r="N11" s="65">
        <v>239</v>
      </c>
      <c r="O11" s="65">
        <v>222</v>
      </c>
      <c r="P11" s="65">
        <v>206550</v>
      </c>
      <c r="Q11" s="65">
        <v>163170</v>
      </c>
      <c r="R11" s="65">
        <v>129700</v>
      </c>
      <c r="S11" s="65">
        <v>113240</v>
      </c>
      <c r="T11" s="65">
        <v>79940</v>
      </c>
      <c r="U11" s="65">
        <v>64485</v>
      </c>
      <c r="V11" s="65">
        <v>51137</v>
      </c>
      <c r="W11" s="65">
        <v>39065</v>
      </c>
      <c r="X11" s="65">
        <v>38290</v>
      </c>
    </row>
    <row r="12" spans="1:24" x14ac:dyDescent="0.25">
      <c r="A12" s="7" t="s">
        <v>99</v>
      </c>
      <c r="K12" s="65">
        <v>316</v>
      </c>
      <c r="L12" s="65">
        <v>237</v>
      </c>
      <c r="M12" s="65">
        <v>239</v>
      </c>
      <c r="N12" s="65">
        <v>219</v>
      </c>
      <c r="O12" s="65">
        <v>192</v>
      </c>
      <c r="P12" s="65">
        <v>174340</v>
      </c>
      <c r="Q12" s="65">
        <v>131630</v>
      </c>
      <c r="R12" s="65">
        <v>88280</v>
      </c>
      <c r="S12" s="65">
        <v>62500</v>
      </c>
      <c r="T12" s="65">
        <v>33160</v>
      </c>
      <c r="U12" s="65">
        <v>12290</v>
      </c>
      <c r="V12" s="65">
        <v>5664</v>
      </c>
      <c r="W12" s="65">
        <v>225</v>
      </c>
      <c r="X12" s="65"/>
    </row>
    <row r="13" spans="1:24" x14ac:dyDescent="0.25">
      <c r="A13" s="7" t="s">
        <v>85</v>
      </c>
      <c r="K13" s="65">
        <v>713</v>
      </c>
      <c r="L13" s="65">
        <v>1133</v>
      </c>
      <c r="M13" s="65">
        <v>1167</v>
      </c>
      <c r="N13" s="65">
        <v>1111</v>
      </c>
      <c r="O13" s="65">
        <v>1711</v>
      </c>
      <c r="P13" s="65">
        <v>1752</v>
      </c>
      <c r="Q13" s="65">
        <v>1788</v>
      </c>
      <c r="R13" s="65">
        <v>1713</v>
      </c>
      <c r="S13" s="65">
        <v>1684</v>
      </c>
      <c r="T13" s="65">
        <v>1616</v>
      </c>
      <c r="U13" s="65">
        <v>1553</v>
      </c>
      <c r="V13" s="65">
        <v>1440</v>
      </c>
      <c r="W13" s="65">
        <v>1408</v>
      </c>
      <c r="X13" s="65">
        <v>1352</v>
      </c>
    </row>
    <row r="14" spans="1:24" x14ac:dyDescent="0.25">
      <c r="A14" s="7" t="s">
        <v>100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>
        <v>22</v>
      </c>
      <c r="V14" s="65">
        <v>22</v>
      </c>
      <c r="W14" s="65">
        <v>27</v>
      </c>
      <c r="X14" s="65">
        <v>29</v>
      </c>
    </row>
    <row r="15" spans="1:24" x14ac:dyDescent="0.25">
      <c r="A15" s="7" t="s">
        <v>101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>
        <v>67</v>
      </c>
      <c r="V15" s="65">
        <v>51</v>
      </c>
      <c r="W15" s="65">
        <v>36</v>
      </c>
      <c r="X15" s="65">
        <v>30</v>
      </c>
    </row>
    <row r="16" spans="1:24" x14ac:dyDescent="0.25">
      <c r="A16" s="7" t="s">
        <v>1443</v>
      </c>
      <c r="K16" s="73">
        <v>14601555</v>
      </c>
      <c r="L16" s="73">
        <v>10811000</v>
      </c>
      <c r="M16" s="73">
        <v>7393558</v>
      </c>
      <c r="N16" s="73">
        <v>4451400</v>
      </c>
      <c r="O16" s="73">
        <v>23429019</v>
      </c>
      <c r="P16" s="73"/>
      <c r="Q16" s="73"/>
      <c r="R16" s="73"/>
      <c r="S16" s="73"/>
      <c r="T16" s="73"/>
      <c r="U16" s="73"/>
      <c r="V16" s="73"/>
      <c r="W16" s="73"/>
      <c r="X16" s="73"/>
    </row>
    <row r="17" spans="1:24" x14ac:dyDescent="0.25">
      <c r="A17" s="7" t="s">
        <v>1444</v>
      </c>
      <c r="K17" s="73">
        <v>11280</v>
      </c>
      <c r="L17" s="73">
        <v>11114</v>
      </c>
      <c r="M17" s="73">
        <v>10018</v>
      </c>
      <c r="N17" s="73">
        <v>9134</v>
      </c>
      <c r="O17" s="73">
        <v>9549</v>
      </c>
      <c r="P17" s="73"/>
      <c r="Q17" s="73"/>
      <c r="R17" s="73"/>
      <c r="S17" s="73"/>
      <c r="T17" s="73"/>
      <c r="U17" s="73"/>
      <c r="V17" s="73"/>
      <c r="W17" s="73"/>
      <c r="X17" s="73"/>
    </row>
    <row r="18" spans="1:24" x14ac:dyDescent="0.25"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x14ac:dyDescent="0.25"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x14ac:dyDescent="0.25"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spans="1:24" x14ac:dyDescent="0.25">
      <c r="A21" s="7" t="s">
        <v>104</v>
      </c>
      <c r="K21" s="65"/>
      <c r="L21" s="65"/>
      <c r="M21" s="65"/>
      <c r="N21" s="65" t="s">
        <v>1430</v>
      </c>
      <c r="O21" s="65" t="s">
        <v>1430</v>
      </c>
      <c r="P21" s="65" t="s">
        <v>1430</v>
      </c>
      <c r="Q21" s="65" t="s">
        <v>1430</v>
      </c>
      <c r="R21" s="65">
        <v>1000000</v>
      </c>
      <c r="S21" s="65">
        <v>50000</v>
      </c>
      <c r="T21" s="65"/>
      <c r="U21" s="65">
        <v>41560</v>
      </c>
      <c r="V21" s="65">
        <v>32088</v>
      </c>
      <c r="W21" s="65">
        <v>25000</v>
      </c>
      <c r="X21" s="65">
        <v>12000</v>
      </c>
    </row>
    <row r="22" spans="1:24" x14ac:dyDescent="0.25">
      <c r="A22" s="7" t="s">
        <v>102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>
        <v>79</v>
      </c>
      <c r="V22" s="65">
        <v>62</v>
      </c>
      <c r="W22" s="65">
        <v>48</v>
      </c>
      <c r="X22" s="65">
        <v>22</v>
      </c>
    </row>
    <row r="23" spans="1:24" x14ac:dyDescent="0.25">
      <c r="A23" s="7" t="s">
        <v>103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>
        <v>8</v>
      </c>
      <c r="V23" s="65">
        <v>3</v>
      </c>
      <c r="W23" s="65">
        <v>2</v>
      </c>
      <c r="X23" s="65">
        <v>1</v>
      </c>
    </row>
    <row r="24" spans="1:24" s="16" customFormat="1" x14ac:dyDescent="0.25"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 x14ac:dyDescent="0.25">
      <c r="A25" s="7" t="s">
        <v>111</v>
      </c>
      <c r="K25" s="65"/>
      <c r="L25" s="65"/>
      <c r="M25" s="65"/>
      <c r="N25" s="65"/>
      <c r="O25" s="65"/>
      <c r="P25" s="65"/>
      <c r="Q25" s="65"/>
      <c r="R25" s="65"/>
      <c r="S25" s="65"/>
      <c r="T25" s="65">
        <v>600</v>
      </c>
      <c r="U25" s="65"/>
      <c r="V25" s="65"/>
      <c r="W25" s="65"/>
      <c r="X25" s="65"/>
    </row>
    <row r="26" spans="1:24" x14ac:dyDescent="0.25">
      <c r="A26" s="7" t="s">
        <v>108</v>
      </c>
      <c r="K26" s="65"/>
      <c r="L26" s="65"/>
      <c r="M26" s="65"/>
      <c r="N26" s="65"/>
      <c r="O26" s="65"/>
      <c r="P26" s="65"/>
      <c r="Q26" s="65"/>
      <c r="R26" s="65"/>
      <c r="S26" s="65"/>
      <c r="T26" s="65">
        <v>697</v>
      </c>
      <c r="U26" s="65"/>
      <c r="V26" s="65"/>
      <c r="W26" s="65"/>
      <c r="X26" s="65"/>
    </row>
    <row r="27" spans="1:24" x14ac:dyDescent="0.25">
      <c r="A27" s="7" t="s">
        <v>109</v>
      </c>
      <c r="K27" s="65"/>
      <c r="L27" s="65"/>
      <c r="M27" s="65"/>
      <c r="N27" s="65"/>
      <c r="O27" s="65"/>
      <c r="P27" s="65"/>
      <c r="Q27" s="65"/>
      <c r="R27" s="65"/>
      <c r="S27" s="65"/>
      <c r="T27" s="65">
        <v>577</v>
      </c>
      <c r="U27" s="65"/>
      <c r="V27" s="65"/>
      <c r="W27" s="65"/>
      <c r="X27" s="65"/>
    </row>
    <row r="28" spans="1:24" x14ac:dyDescent="0.25">
      <c r="A28" s="7" t="s">
        <v>110</v>
      </c>
      <c r="K28" s="65"/>
      <c r="L28" s="65"/>
      <c r="M28" s="65"/>
      <c r="N28" s="65"/>
      <c r="O28" s="65"/>
      <c r="P28" s="65"/>
      <c r="Q28" s="65"/>
      <c r="R28" s="65"/>
      <c r="S28" s="65"/>
      <c r="T28" s="65">
        <v>2000</v>
      </c>
      <c r="U28" s="65"/>
      <c r="V28" s="65"/>
      <c r="W28" s="65"/>
      <c r="X28" s="65"/>
    </row>
    <row r="29" spans="1:24" x14ac:dyDescent="0.25">
      <c r="A29" s="7" t="s">
        <v>112</v>
      </c>
      <c r="K29" s="65"/>
      <c r="L29" s="65"/>
      <c r="M29" s="65"/>
      <c r="N29" s="65"/>
      <c r="O29" s="65"/>
      <c r="P29" s="65"/>
      <c r="Q29" s="65"/>
      <c r="R29" s="65"/>
      <c r="S29" s="65"/>
      <c r="T29" s="65">
        <v>10</v>
      </c>
      <c r="U29" s="65"/>
      <c r="V29" s="65"/>
      <c r="W29" s="65"/>
      <c r="X29" s="65"/>
    </row>
    <row r="30" spans="1:24" x14ac:dyDescent="0.25">
      <c r="A30" s="7" t="s">
        <v>113</v>
      </c>
      <c r="K30" s="65"/>
      <c r="L30" s="65"/>
      <c r="M30" s="65"/>
      <c r="N30" s="65"/>
      <c r="O30" s="65"/>
      <c r="P30" s="65"/>
      <c r="Q30" s="65"/>
      <c r="R30" s="65"/>
      <c r="S30" s="65"/>
      <c r="T30" s="65">
        <v>20</v>
      </c>
      <c r="U30" s="65"/>
      <c r="V30" s="65"/>
      <c r="W30" s="65"/>
      <c r="X30" s="65"/>
    </row>
    <row r="31" spans="1:24" x14ac:dyDescent="0.25">
      <c r="A31" s="7" t="s">
        <v>105</v>
      </c>
      <c r="K31" s="65"/>
      <c r="L31" s="65"/>
      <c r="M31" s="65"/>
      <c r="N31" s="65"/>
      <c r="O31" s="65"/>
      <c r="P31" s="65"/>
      <c r="Q31" s="65"/>
      <c r="R31" s="65"/>
      <c r="S31" s="65"/>
      <c r="T31" s="65">
        <v>1</v>
      </c>
      <c r="U31" s="65"/>
      <c r="V31" s="65"/>
      <c r="W31" s="65"/>
      <c r="X31" s="65"/>
    </row>
    <row r="32" spans="1:24" x14ac:dyDescent="0.25">
      <c r="A32" s="7" t="s">
        <v>106</v>
      </c>
      <c r="K32" s="65"/>
      <c r="L32" s="65"/>
      <c r="M32" s="65"/>
      <c r="N32" s="65"/>
      <c r="O32" s="65"/>
      <c r="P32" s="65"/>
      <c r="Q32" s="65"/>
      <c r="R32" s="65"/>
      <c r="S32" s="65"/>
      <c r="T32" s="65">
        <v>5</v>
      </c>
      <c r="U32" s="65"/>
      <c r="V32" s="65"/>
      <c r="W32" s="65"/>
      <c r="X32" s="65"/>
    </row>
    <row r="33" spans="1:24" x14ac:dyDescent="0.25">
      <c r="A33" s="7" t="s">
        <v>107</v>
      </c>
      <c r="K33" s="65"/>
      <c r="L33" s="65"/>
      <c r="M33" s="65"/>
      <c r="N33" s="65"/>
      <c r="O33" s="65"/>
      <c r="P33" s="65"/>
      <c r="Q33" s="65"/>
      <c r="R33" s="65"/>
      <c r="S33" s="65"/>
      <c r="T33" s="65">
        <v>5</v>
      </c>
      <c r="U33" s="65"/>
      <c r="V33" s="65"/>
      <c r="W33" s="65"/>
      <c r="X33" s="65"/>
    </row>
    <row r="34" spans="1:24" ht="13.8" thickBot="1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</row>
  </sheetData>
  <customSheetViews>
    <customSheetView guid="{0A7E1136-5040-473C-AA96-D25ADB173731}" showRuler="0">
      <selection activeCell="B11" sqref="B11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E71F7A86-BDE9-40B2-A296-8342ABE0EBAC}" showRuler="0">
      <selection activeCell="B11" sqref="B11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phoneticPr fontId="8" type="noConversion"/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Great</vt:lpstr>
      <vt:lpstr>Population</vt:lpstr>
      <vt:lpstr>Panier constant conso.</vt:lpstr>
      <vt:lpstr>Panier courant conso.</vt:lpstr>
      <vt:lpstr>Indices des prix</vt:lpstr>
      <vt:lpstr>Prix producteur</vt:lpstr>
      <vt:lpstr>Education</vt:lpstr>
      <vt:lpstr>Santé</vt:lpstr>
      <vt:lpstr>Téléphonie</vt:lpstr>
    </vt:vector>
  </TitlesOfParts>
  <Company>Bi - 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Massa Coulibaly</dc:creator>
  <cp:lastModifiedBy>Great1</cp:lastModifiedBy>
  <cp:lastPrinted>2004-05-21T19:14:40Z</cp:lastPrinted>
  <dcterms:created xsi:type="dcterms:W3CDTF">1980-01-03T03:32:46Z</dcterms:created>
  <dcterms:modified xsi:type="dcterms:W3CDTF">2022-07-26T12:19:35Z</dcterms:modified>
</cp:coreProperties>
</file>